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576" windowHeight="11016" firstSheet="8" activeTab="10"/>
  </bookViews>
  <sheets>
    <sheet name="стр.1_4" sheetId="1" r:id="rId1"/>
    <sheet name="стр.5_6" sheetId="2" r:id="rId2"/>
    <sheet name="Сведения" sheetId="3" r:id="rId3"/>
    <sheet name="Расчеты (обосн) обл.бюд" sheetId="4" r:id="rId4"/>
    <sheet name="Расчеты (обосн) местн.б" sheetId="5" r:id="rId5"/>
    <sheet name="Расч (обосн) субс.на иные цели" sheetId="6" r:id="rId6"/>
    <sheet name="расш-ка питание" sheetId="7" r:id="rId7"/>
    <sheet name="Расчеты (обосн) родит.плата" sheetId="8" r:id="rId8"/>
    <sheet name="Расчеты (обосн) добр.пожерт" sheetId="9" r:id="rId9"/>
    <sheet name="Расчеты (обосн) аренда" sheetId="10" r:id="rId10"/>
    <sheet name="Расчеты (обосн) возмещение ком." sheetId="11" r:id="rId11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5">'Расч (обосн) субс.на иные цели'!$A$1:$J$84</definedName>
    <definedName name="_xlnm.Print_Area" localSheetId="3">'Расчеты (обосн) обл.бюд'!$A$1:$J$85</definedName>
    <definedName name="_xlnm.Print_Area" localSheetId="2">'Сведения'!$A$1:$FK$53</definedName>
    <definedName name="_xlnm.Print_Area" localSheetId="0">'стр.1_4'!$A$1:$DJ$155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<sst xmlns="http://schemas.openxmlformats.org/spreadsheetml/2006/main" count="1977" uniqueCount="713">
  <si>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</si>
  <si>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</si>
  <si>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</si>
  <si>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</si>
  <si>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</si>
  <si>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</si>
  <si>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</si>
  <si>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</si>
  <si>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</si>
  <si>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</si>
  <si>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</si>
  <si>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</si>
  <si>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</si>
  <si>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</si>
  <si>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</si>
  <si>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</si>
  <si>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</si>
  <si>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</si>
  <si>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</si>
  <si>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</si>
  <si>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</si>
  <si>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</si>
  <si>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</si>
  <si>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</si>
  <si>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</si>
  <si>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</si>
  <si>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</si>
  <si>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</si>
  <si>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</si>
  <si>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</si>
  <si>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</si>
  <si>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</si>
  <si>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</si>
  <si>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</si>
  <si>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</si>
  <si>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</si>
  <si>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</si>
  <si>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</si>
  <si>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</si>
  <si>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</si>
  <si>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</si>
  <si>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</si>
  <si>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</si>
  <si>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</si>
  <si>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</si>
  <si>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</si>
  <si>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</si>
  <si>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</si>
  <si>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</si>
  <si>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</si>
  <si>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</si>
  <si>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</si>
  <si>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</si>
  <si>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</si>
  <si>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</si>
  <si>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</si>
  <si>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</si>
  <si>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</si>
  <si>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</si>
  <si>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</si>
  <si>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</si>
  <si>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</si>
  <si>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</si>
  <si>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</si>
  <si>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</si>
  <si>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</si>
  <si>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</si>
  <si>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</si>
  <si>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</si>
  <si>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</si>
  <si>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</si>
  <si>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</si>
  <si>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</si>
  <si>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</si>
  <si>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</si>
  <si>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</si>
  <si>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</si>
  <si>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</si>
  <si>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</si>
  <si>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</si>
  <si>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</si>
  <si>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</si>
  <si>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</si>
  <si>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</si>
  <si>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</si>
  <si>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</si>
  <si>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</si>
  <si>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</si>
  <si>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</si>
  <si>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</si>
  <si>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</si>
  <si>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</si>
  <si>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</si>
  <si>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</si>
  <si>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</si>
  <si>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</si>
  <si>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</si>
  <si>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</si>
  <si>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</si>
  <si>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</si>
  <si>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</si>
  <si>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</si>
  <si>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</si>
  <si>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</si>
  <si>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</si>
  <si>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</si>
  <si>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</si>
  <si>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</si>
  <si>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</si>
  <si>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</si>
  <si>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</si>
  <si>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</si>
  <si>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</si>
  <si>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</si>
  <si>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</si>
  <si>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</si>
  <si>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</si>
  <si>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</si>
  <si>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</si>
  <si>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</si>
  <si>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</si>
  <si>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</si>
  <si>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</si>
  <si>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</si>
  <si>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</si>
  <si>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</si>
  <si>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</si>
  <si>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</si>
  <si>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</si>
  <si>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</si>
  <si>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</si>
  <si>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</si>
  <si>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</si>
  <si>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</si>
  <si>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</si>
  <si>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</si>
  <si>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</si>
  <si>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</si>
  <si>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</si>
  <si>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</si>
  <si>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</si>
  <si>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</si>
  <si>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</si>
  <si>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</si>
  <si>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</si>
  <si>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</si>
  <si>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</si>
  <si>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</si>
  <si>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</si>
  <si>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</si>
  <si>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</si>
  <si>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</si>
  <si>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</si>
  <si>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</si>
  <si>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</si>
  <si>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</si>
  <si>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</si>
  <si>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</si>
  <si>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</si>
  <si>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</si>
  <si>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</si>
  <si>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</si>
  <si>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</si>
  <si>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</si>
  <si>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</si>
  <si>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</si>
  <si>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</si>
  <si>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</si>
  <si>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</si>
  <si>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</si>
  <si>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</si>
  <si>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</si>
  <si>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</si>
  <si>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</si>
  <si>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</si>
  <si>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</si>
  <si>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222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</si>
  <si>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</si>
  <si>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</si>
  <si>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</si>
  <si>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</si>
  <si>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</si>
  <si>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</si>
  <si>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</si>
  <si>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</si>
  <si>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</si>
  <si>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</si>
  <si>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227</t>
  </si>
  <si>
    <t>228</t>
  </si>
  <si>
    <t>342</t>
  </si>
  <si>
    <t>345</t>
  </si>
  <si>
    <t>349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</si>
  <si>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</si>
  <si>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</si>
  <si>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</si>
  <si>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</si>
  <si>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</si>
  <si>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</si>
  <si>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</si>
  <si>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</si>
  <si>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</si>
  <si>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</si>
  <si>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</si>
  <si>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</si>
  <si>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</si>
  <si>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</si>
  <si>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</si>
  <si>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</si>
  <si>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</si>
  <si>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</si>
  <si>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</si>
  <si>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</si>
  <si>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</si>
  <si>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</si>
  <si>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</si>
  <si>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</si>
  <si>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</si>
  <si>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</si>
  <si>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</si>
  <si>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</si>
  <si>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</si>
  <si>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</si>
  <si>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</si>
  <si>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</si>
  <si>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</si>
  <si>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</si>
  <si>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</si>
  <si>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</si>
  <si>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</si>
  <si>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</si>
  <si>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</si>
  <si>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</si>
  <si>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</si>
  <si>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</si>
  <si>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</si>
  <si>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</si>
  <si>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</si>
  <si>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</si>
  <si>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</si>
  <si>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</si>
  <si>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</si>
  <si>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</si>
  <si>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</si>
  <si>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</si>
  <si>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</si>
  <si>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</si>
  <si>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</si>
  <si>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</si>
  <si>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</si>
  <si>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</si>
  <si>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</si>
  <si>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</si>
  <si>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</si>
  <si>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</si>
  <si>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</si>
  <si>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</si>
  <si>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</si>
  <si>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</si>
  <si>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</si>
  <si>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</si>
  <si>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</si>
  <si>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</si>
  <si>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</si>
  <si>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</si>
  <si>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</si>
  <si>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</si>
  <si>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</si>
  <si>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</si>
  <si>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</si>
  <si>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</si>
  <si>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</si>
  <si>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</si>
  <si>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</si>
  <si>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</si>
  <si>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</si>
  <si>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</si>
  <si>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</si>
  <si>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</si>
  <si>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</si>
  <si>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</si>
  <si>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</si>
  <si>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</si>
  <si>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</si>
  <si>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</si>
  <si>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</si>
  <si>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</si>
  <si>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</si>
  <si>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</si>
  <si>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</si>
  <si>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</si>
  <si>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</si>
  <si>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</si>
  <si>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</si>
  <si>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</si>
  <si>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</si>
  <si>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</si>
  <si>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</si>
  <si>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</si>
  <si>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</si>
  <si>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</si>
  <si>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</si>
  <si>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</si>
  <si>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</si>
  <si>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</si>
  <si>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</si>
  <si>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</si>
  <si>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</si>
  <si>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</si>
  <si>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</si>
  <si>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</si>
  <si>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</si>
  <si>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</si>
  <si>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</si>
  <si>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</si>
  <si>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</si>
  <si>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</si>
  <si>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</si>
  <si>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</si>
  <si>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</si>
  <si>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</si>
  <si>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</si>
  <si>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</si>
  <si>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</si>
  <si>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</si>
  <si>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</si>
  <si>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</si>
  <si>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</si>
  <si>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</si>
  <si>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</si>
  <si>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</si>
  <si>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</si>
  <si>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</si>
  <si>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</si>
  <si>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</si>
  <si>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</si>
  <si>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</si>
  <si>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</si>
  <si>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</si>
  <si>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</si>
  <si>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</si>
  <si>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</si>
  <si>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</si>
  <si>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</si>
  <si>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</si>
  <si>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</si>
  <si>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</si>
  <si>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</si>
  <si>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</si>
  <si>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</si>
  <si>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</si>
  <si>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</si>
  <si>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</si>
  <si>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</si>
  <si>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>Средства обучения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</si>
  <si>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</si>
  <si>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</si>
  <si>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</si>
  <si>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</si>
  <si>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</si>
  <si>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</si>
  <si>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</si>
  <si>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</si>
  <si>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</si>
  <si>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</si>
  <si>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</si>
  <si>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</si>
  <si>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</si>
  <si>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</si>
  <si>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</si>
  <si>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</si>
  <si>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</si>
  <si>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</si>
  <si>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</si>
  <si>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</si>
  <si>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</si>
  <si>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</si>
  <si>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</si>
  <si>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</si>
  <si>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</si>
  <si>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</si>
  <si>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</si>
  <si>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</si>
  <si>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</si>
  <si>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</si>
  <si>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</si>
  <si>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</si>
  <si>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5. Услуги по содержанию имущества КОСГУ 225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</si>
  <si>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</si>
  <si>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</si>
  <si>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</si>
  <si>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</si>
  <si>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</si>
  <si>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</si>
  <si>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</si>
  <si>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</si>
  <si>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</si>
  <si>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</si>
  <si>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</si>
  <si>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</si>
  <si>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</si>
  <si>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</si>
  <si>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</si>
  <si>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</si>
  <si>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</si>
  <si>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</si>
  <si>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зарядка огнетушителей</t>
  </si>
  <si>
    <t>количество единиц</t>
  </si>
  <si>
    <t xml:space="preserve">    </t>
  </si>
  <si>
    <t xml:space="preserve">    - ремонт и госповерка весов</t>
  </si>
  <si>
    <t>1.7.</t>
  </si>
  <si>
    <t>Вывоз ТБО</t>
  </si>
  <si>
    <t>куб.м.</t>
  </si>
  <si>
    <t>2.</t>
  </si>
  <si>
    <t xml:space="preserve">Содержание объектов движимого имущества 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</si>
  <si>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</si>
  <si>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</si>
  <si>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</si>
  <si>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</si>
  <si>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2.5.</t>
  </si>
  <si>
    <t>Ремонт систем пожарной, охранной сигнализации, системы видеонаблюдения</t>
  </si>
  <si>
    <t>2.6.</t>
  </si>
  <si>
    <t>6.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</si>
  <si>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</si>
  <si>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</si>
  <si>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</si>
  <si>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</si>
  <si>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</si>
  <si>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</si>
  <si>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</si>
  <si>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</si>
  <si>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</si>
  <si>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Аккарицидная обработка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</si>
  <si>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</si>
  <si>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</si>
  <si>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</si>
  <si>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</si>
  <si>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</si>
  <si>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</si>
  <si>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</si>
  <si>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</si>
  <si>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</si>
  <si>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</si>
  <si>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</si>
  <si>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</si>
  <si>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</si>
  <si>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</si>
  <si>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</si>
  <si>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</si>
  <si>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</si>
  <si>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</si>
  <si>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</si>
  <si>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</si>
  <si>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</si>
  <si>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</si>
  <si>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</si>
  <si>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</si>
  <si>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</si>
  <si>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</si>
  <si>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</si>
  <si>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</si>
  <si>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</si>
  <si>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</si>
  <si>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</si>
  <si>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</si>
  <si>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</si>
  <si>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</si>
  <si>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</si>
  <si>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</si>
  <si>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</si>
  <si>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</si>
  <si>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</si>
  <si>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</si>
  <si>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</si>
  <si>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</si>
  <si>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</si>
  <si>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</si>
  <si>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</si>
  <si>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</si>
  <si>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</si>
  <si>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</si>
  <si>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</si>
  <si>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</si>
  <si>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</si>
  <si>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</si>
  <si>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</si>
  <si>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</si>
  <si>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</si>
  <si>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</si>
  <si>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</si>
  <si>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</si>
  <si>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</si>
  <si>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</si>
  <si>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</si>
  <si>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</si>
  <si>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</si>
  <si>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</si>
  <si>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</si>
  <si>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</si>
  <si>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</si>
  <si>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</si>
  <si>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</si>
  <si>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</si>
  <si>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</si>
  <si>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</si>
  <si>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</si>
  <si>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</si>
  <si>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</si>
  <si>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</si>
  <si>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</si>
  <si>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</si>
  <si>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</si>
  <si>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</si>
  <si>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</si>
  <si>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</si>
  <si>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</si>
  <si>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</si>
  <si>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</si>
  <si>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</si>
  <si>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</si>
  <si>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</si>
  <si>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</si>
  <si>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</si>
  <si>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</si>
  <si>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</si>
  <si>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7. Увеличение стоимости основных средств КОСГУ 310</t>
  </si>
  <si>
    <t>8. Увеличение стоимости горюче-смазочных материалов  КОСГУ 343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</si>
  <si>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</si>
  <si>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</si>
  <si>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</si>
  <si>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</si>
  <si>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</si>
  <si>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</si>
  <si>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</si>
  <si>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</si>
  <si>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</si>
  <si>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</si>
  <si>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</si>
  <si>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</si>
  <si>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</si>
  <si>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</si>
  <si>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</si>
  <si>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</si>
  <si>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</si>
  <si>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</si>
  <si>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</si>
  <si>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</si>
  <si>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</si>
  <si>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3)</t>
  </si>
  <si>
    <t>4)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</si>
  <si>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</si>
  <si>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</si>
  <si>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</si>
  <si>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</si>
  <si>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</si>
  <si>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</si>
  <si>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</si>
  <si>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</si>
  <si>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</si>
  <si>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</si>
  <si>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</si>
  <si>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</si>
  <si>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</si>
  <si>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</si>
  <si>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</si>
  <si>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</si>
  <si>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</si>
  <si>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</si>
  <si>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</si>
  <si>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</si>
  <si>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</si>
  <si>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</si>
  <si>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</si>
  <si>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</si>
  <si>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</si>
  <si>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</si>
  <si>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</si>
  <si>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</si>
  <si>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</si>
  <si>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</si>
  <si>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</si>
  <si>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</si>
  <si>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</si>
  <si>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</si>
  <si>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</si>
  <si>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</si>
  <si>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</si>
  <si>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на 2020 год и плановый период 2021и 2022 годов</t>
  </si>
  <si>
    <t>20</t>
  </si>
  <si>
    <t>МБДОУ детский сад комбинированного вида № 49</t>
  </si>
  <si>
    <t>3801010951</t>
  </si>
  <si>
    <t>380101001</t>
  </si>
  <si>
    <t>906</t>
  </si>
  <si>
    <t>Веселова Л.И.</t>
  </si>
  <si>
    <t>Нагорная А.В.</t>
  </si>
  <si>
    <t>гл.бухгалтер</t>
  </si>
  <si>
    <t>интерактивные доски</t>
  </si>
  <si>
    <t>4. Прочие работы, услуги КОСГУ 266</t>
  </si>
  <si>
    <t>Оплата за 1 ые 3 дня б/листа</t>
  </si>
  <si>
    <t>сотрудники</t>
  </si>
  <si>
    <t>Примерное кол-во б/листов на 1 сотр</t>
  </si>
  <si>
    <t>Сумма за 1 день</t>
  </si>
  <si>
    <t>дошкольное воспитание</t>
  </si>
  <si>
    <t>д\сад 49кадастровый номер 38:26:40201:498</t>
  </si>
  <si>
    <t>линолеум</t>
  </si>
  <si>
    <t>кв.м</t>
  </si>
  <si>
    <t>кг</t>
  </si>
  <si>
    <t>постельное белье</t>
  </si>
  <si>
    <t>шт</t>
  </si>
  <si>
    <t>полотенце</t>
  </si>
  <si>
    <t>моющие средства</t>
  </si>
  <si>
    <t>электропринадлежности</t>
  </si>
  <si>
    <t>бумага и канцпринадлежности</t>
  </si>
  <si>
    <t>хозтовары и санпринадлежности</t>
  </si>
  <si>
    <t>посуда</t>
  </si>
  <si>
    <t>1. Код субсидии __6МБ10100А__ - Наименование субсидии "Питание детей льготной категории в д/у"</t>
  </si>
  <si>
    <t>ремонт оборудования</t>
  </si>
  <si>
    <t>оборудование</t>
  </si>
  <si>
    <t>моющие мредства</t>
  </si>
  <si>
    <t>дератизация и дезинсекция д/у</t>
  </si>
  <si>
    <t>Заведующий</t>
  </si>
  <si>
    <t>21</t>
  </si>
  <si>
    <t>22</t>
  </si>
  <si>
    <t>доходы от добровольных пожертвований</t>
  </si>
  <si>
    <t>60701000000000007</t>
  </si>
  <si>
    <t>00000000</t>
  </si>
  <si>
    <t>1) питание детей льготной категории</t>
  </si>
  <si>
    <t>6МБ10100А</t>
  </si>
  <si>
    <t>60701061010000202</t>
  </si>
  <si>
    <t xml:space="preserve"> дети льготники с 100% род.платой</t>
  </si>
  <si>
    <t xml:space="preserve"> дети льготники с 50% род.платой</t>
  </si>
  <si>
    <t>Расшифровка  по питанию (с иных целей)</t>
  </si>
  <si>
    <t>60701000000000014</t>
  </si>
  <si>
    <t>60701061010000101</t>
  </si>
  <si>
    <t>60701061017301001</t>
  </si>
  <si>
    <t>6МБ001000</t>
  </si>
  <si>
    <t>6ОБ001000</t>
  </si>
  <si>
    <t>60701000000000010</t>
  </si>
  <si>
    <t>60701000000000004</t>
  </si>
  <si>
    <t>60701000000000015</t>
  </si>
  <si>
    <t>266</t>
  </si>
  <si>
    <t>344</t>
  </si>
  <si>
    <t>2614</t>
  </si>
  <si>
    <t>2615</t>
  </si>
  <si>
    <t>2616</t>
  </si>
  <si>
    <t>2617</t>
  </si>
  <si>
    <t>292</t>
  </si>
  <si>
    <t>852</t>
  </si>
  <si>
    <t>853</t>
  </si>
  <si>
    <t>Расходы за счет компенсации затрат учреждений</t>
  </si>
  <si>
    <t>заведующий</t>
  </si>
  <si>
    <t>95-28-08</t>
  </si>
  <si>
    <t>Л.И.Лысак</t>
  </si>
  <si>
    <t>3801010951/380101001</t>
  </si>
  <si>
    <t>Бюджет Ангарского городского округа</t>
  </si>
  <si>
    <t>УФК по Иркутской области (Управление по экономике и финансам администрации Ангарского городского округа)</t>
  </si>
  <si>
    <t>27265815</t>
  </si>
  <si>
    <t>2570300</t>
  </si>
  <si>
    <t>706</t>
  </si>
  <si>
    <t xml:space="preserve">Питание детей льготной категории </t>
  </si>
  <si>
    <t>Лысак Л.И.</t>
  </si>
  <si>
    <t>Корчевский А.С.</t>
  </si>
  <si>
    <t>в том числе:                                                                     с 1 года до 3-х лет</t>
  </si>
  <si>
    <t>в том числе:                                                                          с 1 года до 3-х лет</t>
  </si>
  <si>
    <t>Целеывые субсидии (субсидии на иные цели)</t>
  </si>
  <si>
    <t>6МБ101106</t>
  </si>
  <si>
    <r>
      <t xml:space="preserve">1. Код субсидии _6МБ 101106_____________ - Наименование субсидии </t>
    </r>
    <r>
      <rPr>
        <b/>
        <u val="single"/>
        <sz val="12"/>
        <color indexed="8"/>
        <rFont val="Times New Roman"/>
        <family val="1"/>
      </rPr>
      <t>"Обучение сотрудников по ОТ"</t>
    </r>
  </si>
  <si>
    <t>обучение сотрудников</t>
  </si>
  <si>
    <t>2227</t>
  </si>
  <si>
    <t>295</t>
  </si>
  <si>
    <t>Заправка катриджей</t>
  </si>
  <si>
    <t>родители</t>
  </si>
  <si>
    <t>руб</t>
  </si>
  <si>
    <t>Испытание задвижки с электроприводом</t>
  </si>
  <si>
    <t>количество раз</t>
  </si>
  <si>
    <t>Испытание внутренних пожарных кранов</t>
  </si>
  <si>
    <t>Проверка металлических решеток</t>
  </si>
  <si>
    <t>Проверка качества нанесения огнезащитного состава на крыше</t>
  </si>
  <si>
    <t>Испытание  пожарных лестниц</t>
  </si>
  <si>
    <t>Замена входной двери</t>
  </si>
  <si>
    <t>Испытание диэлектрических перчаток</t>
  </si>
  <si>
    <t>количество испытаний (ед.)</t>
  </si>
  <si>
    <t>субсидии на финансовое обеспечение выполнения муниципального задания (за счет средств областного бюджета)возврат прошлых лет</t>
  </si>
  <si>
    <t>субсидии на финансовое обеспечение выполнения муниципального задания (за счет средств областного бюджета) возврат прошлых лет</t>
  </si>
  <si>
    <t>дезсредства</t>
  </si>
  <si>
    <t>6МБ101111</t>
  </si>
  <si>
    <t>противопожарные мероприятия</t>
  </si>
  <si>
    <t>1. Код субсидии __6МБ101111____________ - Наименование субсидии "Противопожарные мероприятия"</t>
  </si>
  <si>
    <t>2021 г</t>
  </si>
  <si>
    <t>6МБ001001</t>
  </si>
  <si>
    <t>247</t>
  </si>
  <si>
    <t>на 21</t>
  </si>
  <si>
    <t>23</t>
  </si>
  <si>
    <t>2)обучение специалистов</t>
  </si>
  <si>
    <t>60701063020000102</t>
  </si>
  <si>
    <t>6МБ101116</t>
  </si>
  <si>
    <t>Обучение сотрудников</t>
  </si>
  <si>
    <t>гигиеническое обучение</t>
  </si>
  <si>
    <t>42 чел*378 руб</t>
  </si>
  <si>
    <t>6. Налоги, пошлины и сборы КОСГУ 292</t>
  </si>
  <si>
    <t>пени</t>
  </si>
  <si>
    <t>сантех.принад.</t>
  </si>
  <si>
    <t>обучение по ТБ</t>
  </si>
  <si>
    <t>1 чел*3000 руб</t>
  </si>
  <si>
    <t>куртки поварские</t>
  </si>
  <si>
    <t>2.7.</t>
  </si>
  <si>
    <t>2.8.</t>
  </si>
  <si>
    <t>Установка датчиков в пищеблок</t>
  </si>
  <si>
    <t>Поверка  приборов учета тепловой энергии</t>
  </si>
  <si>
    <t>Лаборат.исследования воды и воздуха</t>
  </si>
  <si>
    <t>08</t>
  </si>
  <si>
    <t>сентября</t>
  </si>
  <si>
    <t>09</t>
  </si>
  <si>
    <t>08.09.2021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</si>
</sst>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#,##0.0000"/>
    <numFmt numFmtId="185" formatCode="0.0"/>
    <numFmt numFmtId="186" formatCode="#,##0.00000"/>
  </numFmts>
  <fonts count="10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20" fillId="21" borderId="0" applyNumberFormat="0" applyBorder="0" applyAlignment="0" applyProtection="0"/>
    <xf numFmtId="0" fontId="69" fillId="22" borderId="0" applyNumberFormat="0" applyBorder="0" applyAlignment="0" applyProtection="0"/>
    <xf numFmtId="0" fontId="20" fillId="23" borderId="0" applyNumberFormat="0" applyBorder="0" applyAlignment="0" applyProtection="0"/>
    <xf numFmtId="0" fontId="69" fillId="24" borderId="0" applyNumberFormat="0" applyBorder="0" applyAlignment="0" applyProtection="0"/>
    <xf numFmtId="0" fontId="20" fillId="25" borderId="0" applyNumberFormat="0" applyBorder="0" applyAlignment="0" applyProtection="0"/>
    <xf numFmtId="0" fontId="69" fillId="26" borderId="0" applyNumberFormat="0" applyBorder="0" applyAlignment="0" applyProtection="0"/>
    <xf numFmtId="0" fontId="20" fillId="27" borderId="0" applyNumberFormat="0" applyBorder="0" applyAlignment="0" applyProtection="0"/>
    <xf numFmtId="0" fontId="69" fillId="28" borderId="0" applyNumberFormat="0" applyBorder="0" applyAlignment="0" applyProtection="0"/>
    <xf numFmtId="0" fontId="20" fillId="29" borderId="0" applyNumberFormat="0" applyBorder="0" applyAlignment="0" applyProtection="0"/>
    <xf numFmtId="0" fontId="69" fillId="30" borderId="0" applyNumberFormat="0" applyBorder="0" applyAlignment="0" applyProtection="0"/>
    <xf numFmtId="0" fontId="20" fillId="31" borderId="0" applyNumberFormat="0" applyBorder="0" applyAlignment="0" applyProtection="0"/>
    <xf numFmtId="0" fontId="70" fillId="32" borderId="1" applyNumberFormat="0" applyAlignment="0" applyProtection="0"/>
    <xf numFmtId="0" fontId="21" fillId="33" borderId="2" applyNumberFormat="0" applyAlignment="0" applyProtection="0"/>
    <xf numFmtId="0" fontId="71" fillId="34" borderId="3" applyNumberFormat="0" applyAlignment="0" applyProtection="0"/>
    <xf numFmtId="0" fontId="22" fillId="35" borderId="4" applyNumberFormat="0" applyAlignment="0" applyProtection="0"/>
    <xf numFmtId="0" fontId="72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24" fillId="0" borderId="6" applyNumberFormat="0" applyFill="0" applyAlignment="0" applyProtection="0"/>
    <xf numFmtId="0" fontId="74" fillId="0" borderId="7" applyNumberFormat="0" applyFill="0" applyAlignment="0" applyProtection="0"/>
    <xf numFmtId="0" fontId="25" fillId="0" borderId="8" applyNumberFormat="0" applyFill="0" applyAlignment="0" applyProtection="0"/>
    <xf numFmtId="0" fontId="75" fillId="0" borderId="9" applyNumberFormat="0" applyFill="0" applyAlignment="0" applyProtection="0"/>
    <xf numFmtId="0" fontId="26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7" fillId="0" borderId="12" applyNumberFormat="0" applyFill="0" applyAlignment="0" applyProtection="0"/>
    <xf numFmtId="0" fontId="77" fillId="36" borderId="13" applyNumberFormat="0" applyAlignment="0" applyProtection="0"/>
    <xf numFmtId="0" fontId="28" fillId="37" borderId="14" applyNumberFormat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38" borderId="0" applyNumberFormat="0" applyBorder="0" applyAlignment="0" applyProtection="0"/>
    <xf numFmtId="0" fontId="30" fillId="39" borderId="0" applyNumberFormat="0" applyBorder="0" applyAlignment="0" applyProtection="0"/>
    <xf numFmtId="0" fontId="68" fillId="0" borderId="0">
      <alignment/>
      <protection/>
    </xf>
    <xf numFmtId="0" fontId="7" fillId="0" borderId="0" applyNumberFormat="0" applyFill="0" applyBorder="0" applyAlignment="0" applyProtection="0"/>
    <xf numFmtId="0" fontId="80" fillId="40" borderId="0" applyNumberFormat="0" applyBorder="0" applyAlignment="0" applyProtection="0"/>
    <xf numFmtId="0" fontId="31" fillId="41" borderId="0" applyNumberFormat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82" fillId="0" borderId="17" applyNumberFormat="0" applyFill="0" applyAlignment="0" applyProtection="0"/>
    <xf numFmtId="0" fontId="3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4" borderId="0" applyNumberFormat="0" applyBorder="0" applyAlignment="0" applyProtection="0"/>
    <xf numFmtId="0" fontId="35" fillId="45" borderId="0" applyNumberFormat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5" fillId="0" borderId="0" xfId="70" applyFont="1">
      <alignment/>
      <protection/>
    </xf>
    <xf numFmtId="0" fontId="86" fillId="0" borderId="0" xfId="70" applyFont="1">
      <alignment/>
      <protection/>
    </xf>
    <xf numFmtId="0" fontId="86" fillId="46" borderId="0" xfId="70" applyFont="1" applyFill="1">
      <alignment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8" fillId="0" borderId="0" xfId="70" applyFont="1">
      <alignment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86" fillId="0" borderId="28" xfId="70" applyFont="1" applyBorder="1" applyAlignment="1">
      <alignment wrapText="1"/>
      <protection/>
    </xf>
    <xf numFmtId="0" fontId="86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9" fillId="46" borderId="28" xfId="70" applyNumberFormat="1" applyFont="1" applyFill="1" applyBorder="1">
      <alignment/>
      <protection/>
    </xf>
    <xf numFmtId="173" fontId="86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6" fillId="0" borderId="28" xfId="70" applyFont="1" applyBorder="1" applyAlignment="1">
      <alignment horizontal="center"/>
      <protection/>
    </xf>
    <xf numFmtId="4" fontId="86" fillId="3" borderId="28" xfId="70" applyNumberFormat="1" applyFont="1" applyFill="1" applyBorder="1">
      <alignment/>
      <protection/>
    </xf>
    <xf numFmtId="0" fontId="86" fillId="0" borderId="28" xfId="70" applyFont="1" applyBorder="1">
      <alignment/>
      <protection/>
    </xf>
    <xf numFmtId="4" fontId="90" fillId="3" borderId="28" xfId="70" applyNumberFormat="1" applyFont="1" applyFill="1" applyBorder="1" applyAlignment="1">
      <alignment/>
      <protection/>
    </xf>
    <xf numFmtId="0" fontId="87" fillId="0" borderId="42" xfId="70" applyFont="1" applyBorder="1" applyAlignment="1">
      <alignment horizontal="left" wrapText="1"/>
      <protection/>
    </xf>
    <xf numFmtId="0" fontId="91" fillId="47" borderId="42" xfId="70" applyFont="1" applyFill="1" applyBorder="1" applyAlignment="1">
      <alignment horizontal="center" vertical="center" wrapText="1"/>
      <protection/>
    </xf>
    <xf numFmtId="0" fontId="92" fillId="0" borderId="0" xfId="70" applyFont="1">
      <alignment/>
      <protection/>
    </xf>
    <xf numFmtId="0" fontId="92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6" fillId="3" borderId="28" xfId="70" applyNumberFormat="1" applyFont="1" applyFill="1" applyBorder="1" applyAlignment="1">
      <alignment horizontal="right"/>
      <protection/>
    </xf>
    <xf numFmtId="0" fontId="90" fillId="3" borderId="42" xfId="70" applyFont="1" applyFill="1" applyBorder="1" applyAlignment="1">
      <alignment horizontal="right" vertical="center"/>
      <protection/>
    </xf>
    <xf numFmtId="0" fontId="90" fillId="3" borderId="43" xfId="70" applyFont="1" applyFill="1" applyBorder="1" applyAlignment="1">
      <alignment horizontal="right" vertical="center"/>
      <protection/>
    </xf>
    <xf numFmtId="0" fontId="91" fillId="47" borderId="43" xfId="70" applyFont="1" applyFill="1" applyBorder="1" applyAlignment="1">
      <alignment horizontal="center" vertical="center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8" fillId="0" borderId="42" xfId="70" applyFont="1" applyBorder="1" applyAlignment="1">
      <alignment horizontal="left" wrapText="1"/>
      <protection/>
    </xf>
    <xf numFmtId="0" fontId="92" fillId="47" borderId="43" xfId="70" applyFont="1" applyFill="1" applyBorder="1" applyAlignment="1">
      <alignment horizontal="center" vertical="center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3" fillId="0" borderId="28" xfId="70" applyFont="1" applyBorder="1" applyAlignment="1">
      <alignment wrapText="1"/>
      <protection/>
    </xf>
    <xf numFmtId="0" fontId="93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93" fillId="3" borderId="28" xfId="70" applyNumberFormat="1" applyFont="1" applyFill="1" applyBorder="1">
      <alignment/>
      <protection/>
    </xf>
    <xf numFmtId="0" fontId="93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7" fillId="47" borderId="28" xfId="70" applyFont="1" applyFill="1" applyBorder="1" applyAlignment="1">
      <alignment horizontal="left" vertical="center" wrapText="1"/>
      <protection/>
    </xf>
    <xf numFmtId="0" fontId="92" fillId="0" borderId="42" xfId="70" applyFont="1" applyBorder="1" applyAlignment="1">
      <alignment horizontal="center" wrapText="1"/>
      <protection/>
    </xf>
    <xf numFmtId="0" fontId="92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6" fillId="0" borderId="28" xfId="70" applyNumberFormat="1" applyFont="1" applyBorder="1">
      <alignment/>
      <protection/>
    </xf>
    <xf numFmtId="0" fontId="86" fillId="0" borderId="42" xfId="70" applyFont="1" applyBorder="1" applyAlignment="1">
      <alignment horizontal="center" wrapText="1"/>
      <protection/>
    </xf>
    <xf numFmtId="4" fontId="90" fillId="3" borderId="28" xfId="70" applyNumberFormat="1" applyFont="1" applyFill="1" applyBorder="1">
      <alignment/>
      <protection/>
    </xf>
    <xf numFmtId="2" fontId="86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3" fillId="0" borderId="28" xfId="70" applyNumberFormat="1" applyFont="1" applyBorder="1" applyAlignment="1">
      <alignment horizontal="center"/>
      <protection/>
    </xf>
    <xf numFmtId="16" fontId="86" fillId="0" borderId="28" xfId="70" applyNumberFormat="1" applyFont="1" applyBorder="1" applyAlignment="1">
      <alignment horizontal="center" wrapText="1"/>
      <protection/>
    </xf>
    <xf numFmtId="0" fontId="90" fillId="0" borderId="42" xfId="70" applyFont="1" applyBorder="1" applyAlignment="1">
      <alignment horizontal="left" wrapText="1"/>
      <protection/>
    </xf>
    <xf numFmtId="0" fontId="93" fillId="47" borderId="43" xfId="70" applyFont="1" applyFill="1" applyBorder="1" applyAlignment="1">
      <alignment horizontal="center" vertical="center" wrapText="1"/>
      <protection/>
    </xf>
    <xf numFmtId="0" fontId="90" fillId="47" borderId="28" xfId="70" applyFont="1" applyFill="1" applyBorder="1" applyAlignment="1">
      <alignment horizontal="center" vertical="center" wrapText="1"/>
      <protection/>
    </xf>
    <xf numFmtId="0" fontId="94" fillId="0" borderId="42" xfId="70" applyFont="1" applyBorder="1" applyAlignment="1">
      <alignment horizontal="left" wrapText="1"/>
      <protection/>
    </xf>
    <xf numFmtId="0" fontId="86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6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93" fillId="3" borderId="28" xfId="70" applyNumberFormat="1" applyFont="1" applyFill="1" applyBorder="1" applyAlignment="1">
      <alignment horizontal="right"/>
      <protection/>
    </xf>
    <xf numFmtId="0" fontId="95" fillId="0" borderId="42" xfId="70" applyFont="1" applyBorder="1" applyAlignment="1">
      <alignment horizontal="left" wrapText="1"/>
      <protection/>
    </xf>
    <xf numFmtId="0" fontId="96" fillId="47" borderId="42" xfId="70" applyFont="1" applyFill="1" applyBorder="1" applyAlignment="1">
      <alignment horizontal="center" vertical="center" wrapText="1"/>
      <protection/>
    </xf>
    <xf numFmtId="0" fontId="95" fillId="47" borderId="28" xfId="70" applyFont="1" applyFill="1" applyBorder="1" applyAlignment="1">
      <alignment horizontal="center" vertical="center" wrapText="1"/>
      <protection/>
    </xf>
    <xf numFmtId="0" fontId="97" fillId="0" borderId="0" xfId="70" applyFont="1">
      <alignment/>
      <protection/>
    </xf>
    <xf numFmtId="0" fontId="97" fillId="47" borderId="28" xfId="70" applyFont="1" applyFill="1" applyBorder="1" applyAlignment="1">
      <alignment horizontal="center" vertical="center" wrapText="1"/>
      <protection/>
    </xf>
    <xf numFmtId="0" fontId="92" fillId="46" borderId="0" xfId="70" applyFont="1" applyFill="1">
      <alignment/>
      <protection/>
    </xf>
    <xf numFmtId="0" fontId="92" fillId="0" borderId="31" xfId="70" applyFont="1" applyBorder="1">
      <alignment/>
      <protection/>
    </xf>
    <xf numFmtId="0" fontId="92" fillId="46" borderId="31" xfId="70" applyFont="1" applyFill="1" applyBorder="1">
      <alignment/>
      <protection/>
    </xf>
    <xf numFmtId="0" fontId="92" fillId="0" borderId="0" xfId="70" applyFont="1" applyAlignment="1">
      <alignment horizontal="right"/>
      <protection/>
    </xf>
    <xf numFmtId="0" fontId="98" fillId="0" borderId="0" xfId="70" applyFont="1" applyAlignment="1">
      <alignment horizontal="center"/>
      <protection/>
    </xf>
    <xf numFmtId="0" fontId="99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6" fillId="0" borderId="0" xfId="70" applyFont="1" applyBorder="1">
      <alignment/>
      <protection/>
    </xf>
    <xf numFmtId="0" fontId="86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3" fillId="0" borderId="0" xfId="70" applyFont="1" applyBorder="1">
      <alignment/>
      <protection/>
    </xf>
    <xf numFmtId="0" fontId="93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100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5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2" fontId="86" fillId="0" borderId="28" xfId="70" applyNumberFormat="1" applyFont="1" applyBorder="1" applyAlignment="1">
      <alignment horizontal="center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0" fillId="3" borderId="42" xfId="70" applyFont="1" applyFill="1" applyBorder="1" applyAlignment="1">
      <alignment horizontal="right" vertical="center"/>
      <protection/>
    </xf>
    <xf numFmtId="0" fontId="90" fillId="3" borderId="43" xfId="70" applyFont="1" applyFill="1" applyBorder="1" applyAlignment="1">
      <alignment horizontal="right" vertical="center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4" fontId="86" fillId="0" borderId="0" xfId="70" applyNumberFormat="1" applyFont="1">
      <alignment/>
      <protection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49" fontId="5" fillId="0" borderId="28" xfId="0" applyNumberFormat="1" applyFont="1" applyBorder="1" applyAlignment="1">
      <alignment horizontal="center"/>
    </xf>
    <xf numFmtId="0" fontId="8" fillId="48" borderId="28" xfId="0" applyFont="1" applyFill="1" applyBorder="1" applyAlignment="1">
      <alignment horizontal="justify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10" fillId="48" borderId="28" xfId="0" applyFont="1" applyFill="1" applyBorder="1" applyAlignment="1">
      <alignment horizontal="justify" vertical="center" wrapText="1"/>
    </xf>
    <xf numFmtId="0" fontId="10" fillId="48" borderId="28" xfId="0" applyFont="1" applyFill="1" applyBorder="1" applyAlignment="1">
      <alignment horizontal="center" vertical="center" wrapText="1"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5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0" fillId="46" borderId="28" xfId="0" applyFont="1" applyFill="1" applyBorder="1" applyAlignment="1">
      <alignment horizontal="justify" vertical="center" wrapText="1"/>
    </xf>
    <xf numFmtId="0" fontId="10" fillId="46" borderId="28" xfId="0" applyFont="1" applyFill="1" applyBorder="1" applyAlignment="1">
      <alignment horizontal="center" vertical="center" wrapText="1"/>
    </xf>
    <xf numFmtId="0" fontId="93" fillId="46" borderId="0" xfId="70" applyFont="1" applyFill="1">
      <alignment/>
      <protection/>
    </xf>
    <xf numFmtId="0" fontId="11" fillId="46" borderId="28" xfId="0" applyFont="1" applyFill="1" applyBorder="1" applyAlignment="1">
      <alignment horizontal="justify" vertical="center" wrapText="1"/>
    </xf>
    <xf numFmtId="0" fontId="11" fillId="46" borderId="28" xfId="0" applyFont="1" applyFill="1" applyBorder="1" applyAlignment="1">
      <alignment horizontal="center"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1" fillId="46" borderId="0" xfId="0" applyNumberFormat="1" applyFont="1" applyFill="1" applyBorder="1" applyAlignment="1">
      <alignment horizontal="left"/>
    </xf>
    <xf numFmtId="4" fontId="92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181" fontId="86" fillId="0" borderId="28" xfId="70" applyNumberFormat="1" applyFont="1" applyBorder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6" fillId="0" borderId="42" xfId="70" applyFont="1" applyBorder="1" applyAlignment="1">
      <alignment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56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56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43" fillId="0" borderId="31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left"/>
    </xf>
    <xf numFmtId="0" fontId="1" fillId="0" borderId="61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6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" fontId="1" fillId="0" borderId="5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/>
    </xf>
    <xf numFmtId="0" fontId="1" fillId="0" borderId="65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4" fontId="1" fillId="0" borderId="56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0" fontId="1" fillId="46" borderId="28" xfId="0" applyNumberFormat="1" applyFont="1" applyFill="1" applyBorder="1" applyAlignment="1" applyProtection="1">
      <alignment horizontal="center"/>
      <protection locked="0"/>
    </xf>
    <xf numFmtId="0" fontId="1" fillId="46" borderId="56" xfId="0" applyNumberFormat="1" applyFont="1" applyFill="1" applyBorder="1" applyAlignment="1" applyProtection="1">
      <alignment horizontal="center"/>
      <protection locked="0"/>
    </xf>
    <xf numFmtId="0" fontId="1" fillId="46" borderId="28" xfId="0" applyNumberFormat="1" applyFont="1" applyFill="1" applyBorder="1" applyAlignment="1" applyProtection="1">
      <alignment horizontal="left" wrapText="1" indent="3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4" fontId="1" fillId="46" borderId="28" xfId="0" applyNumberFormat="1" applyFont="1" applyFill="1" applyBorder="1" applyAlignment="1" applyProtection="1">
      <alignment horizontal="center"/>
      <protection locked="0"/>
    </xf>
    <xf numFmtId="0" fontId="1" fillId="0" borderId="66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7" xfId="0" applyNumberFormat="1" applyFont="1" applyBorder="1" applyAlignment="1" applyProtection="1">
      <alignment horizontal="center"/>
      <protection locked="0"/>
    </xf>
    <xf numFmtId="49" fontId="1" fillId="0" borderId="68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61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50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9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7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0" fontId="1" fillId="46" borderId="28" xfId="0" applyNumberFormat="1" applyFont="1" applyFill="1" applyBorder="1" applyAlignment="1" applyProtection="1">
      <alignment horizontal="left" wrapText="1" indent="2"/>
      <protection locked="0"/>
    </xf>
    <xf numFmtId="0" fontId="1" fillId="46" borderId="28" xfId="0" applyNumberFormat="1" applyFont="1" applyFill="1" applyBorder="1" applyAlignment="1" applyProtection="1">
      <alignment horizontal="left" indent="2"/>
      <protection locked="0"/>
    </xf>
    <xf numFmtId="0" fontId="1" fillId="46" borderId="42" xfId="0" applyNumberFormat="1" applyFont="1" applyFill="1" applyBorder="1" applyAlignment="1" applyProtection="1">
      <alignment horizontal="left" indent="2"/>
      <protection locked="0"/>
    </xf>
    <xf numFmtId="4" fontId="1" fillId="46" borderId="42" xfId="0" applyNumberFormat="1" applyFont="1" applyFill="1" applyBorder="1" applyAlignment="1" applyProtection="1">
      <alignment horizontal="center"/>
      <protection locked="0"/>
    </xf>
    <xf numFmtId="4" fontId="1" fillId="46" borderId="43" xfId="0" applyNumberFormat="1" applyFont="1" applyFill="1" applyBorder="1" applyAlignment="1" applyProtection="1">
      <alignment horizontal="center"/>
      <protection locked="0"/>
    </xf>
    <xf numFmtId="4" fontId="1" fillId="46" borderId="53" xfId="0" applyNumberFormat="1" applyFont="1" applyFill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2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71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3" fillId="0" borderId="74" xfId="0" applyNumberFormat="1" applyFont="1" applyBorder="1" applyAlignment="1">
      <alignment horizontal="center" vertical="top"/>
    </xf>
    <xf numFmtId="0" fontId="3" fillId="0" borderId="75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6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81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9" xfId="0" applyNumberFormat="1" applyFont="1" applyBorder="1" applyAlignment="1">
      <alignment horizontal="left" indent="4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0" fontId="1" fillId="0" borderId="63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57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56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13" fillId="0" borderId="83" xfId="0" applyNumberFormat="1" applyFont="1" applyFill="1" applyBorder="1" applyAlignment="1">
      <alignment horizontal="center"/>
    </xf>
    <xf numFmtId="0" fontId="45" fillId="0" borderId="42" xfId="70" applyFont="1" applyBorder="1" applyAlignment="1">
      <alignment horizontal="center" vertical="center" wrapText="1"/>
      <protection/>
    </xf>
    <xf numFmtId="0" fontId="45" fillId="0" borderId="43" xfId="70" applyFont="1" applyBorder="1" applyAlignment="1">
      <alignment horizontal="center" vertical="center" wrapText="1"/>
      <protection/>
    </xf>
    <xf numFmtId="0" fontId="46" fillId="0" borderId="4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/>
    </xf>
    <xf numFmtId="49" fontId="37" fillId="0" borderId="84" xfId="0" applyNumberFormat="1" applyFont="1" applyFill="1" applyBorder="1" applyAlignment="1">
      <alignment horizontal="center" vertical="center"/>
    </xf>
    <xf numFmtId="49" fontId="13" fillId="0" borderId="84" xfId="0" applyNumberFormat="1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12" fillId="0" borderId="44" xfId="0" applyNumberFormat="1" applyFont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5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79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/>
    </xf>
    <xf numFmtId="49" fontId="13" fillId="0" borderId="82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49" fontId="13" fillId="0" borderId="8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86" xfId="0" applyNumberFormat="1" applyFont="1" applyFill="1" applyBorder="1" applyAlignment="1">
      <alignment horizontal="center"/>
    </xf>
    <xf numFmtId="49" fontId="18" fillId="0" borderId="87" xfId="0" applyNumberFormat="1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9" fontId="18" fillId="0" borderId="89" xfId="0" applyNumberFormat="1" applyFont="1" applyFill="1" applyBorder="1" applyAlignment="1">
      <alignment horizontal="center" vertical="center"/>
    </xf>
    <xf numFmtId="49" fontId="18" fillId="0" borderId="80" xfId="0" applyNumberFormat="1" applyFont="1" applyFill="1" applyBorder="1" applyAlignment="1">
      <alignment horizontal="center" vertical="center"/>
    </xf>
    <xf numFmtId="49" fontId="18" fillId="0" borderId="77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49" fontId="13" fillId="0" borderId="59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62" xfId="0" applyNumberFormat="1" applyFont="1" applyFill="1" applyBorder="1" applyAlignment="1">
      <alignment horizontal="center"/>
    </xf>
    <xf numFmtId="2" fontId="13" fillId="0" borderId="90" xfId="0" applyNumberFormat="1" applyFont="1" applyFill="1" applyBorder="1" applyAlignment="1">
      <alignment horizontal="center" vertical="center"/>
    </xf>
    <xf numFmtId="2" fontId="13" fillId="0" borderId="91" xfId="0" applyNumberFormat="1" applyFont="1" applyFill="1" applyBorder="1" applyAlignment="1">
      <alignment horizontal="center" vertical="center"/>
    </xf>
    <xf numFmtId="2" fontId="13" fillId="0" borderId="92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61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top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53" xfId="0" applyNumberFormat="1" applyFont="1" applyBorder="1" applyAlignment="1">
      <alignment horizontal="center" vertical="top"/>
    </xf>
    <xf numFmtId="0" fontId="13" fillId="0" borderId="66" xfId="0" applyNumberFormat="1" applyFont="1" applyBorder="1" applyAlignment="1">
      <alignment horizontal="center" vertical="top"/>
    </xf>
    <xf numFmtId="0" fontId="13" fillId="0" borderId="84" xfId="0" applyNumberFormat="1" applyFont="1" applyBorder="1" applyAlignment="1">
      <alignment horizontal="center" vertical="top"/>
    </xf>
    <xf numFmtId="0" fontId="13" fillId="0" borderId="52" xfId="0" applyNumberFormat="1" applyFont="1" applyBorder="1" applyAlignment="1">
      <alignment horizontal="center" vertical="top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71" xfId="0" applyNumberFormat="1" applyFont="1" applyFill="1" applyBorder="1" applyAlignment="1">
      <alignment horizontal="center" vertical="center"/>
    </xf>
    <xf numFmtId="49" fontId="13" fillId="0" borderId="84" xfId="0" applyNumberFormat="1" applyFont="1" applyBorder="1" applyAlignment="1">
      <alignment horizontal="center" vertical="center"/>
    </xf>
    <xf numFmtId="2" fontId="13" fillId="0" borderId="84" xfId="0" applyNumberFormat="1" applyFont="1" applyFill="1" applyBorder="1" applyAlignment="1">
      <alignment horizontal="center" vertical="center"/>
    </xf>
    <xf numFmtId="2" fontId="13" fillId="0" borderId="93" xfId="0" applyNumberFormat="1" applyFont="1" applyFill="1" applyBorder="1" applyAlignment="1">
      <alignment horizontal="center" vertical="center"/>
    </xf>
    <xf numFmtId="2" fontId="13" fillId="0" borderId="94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58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62" xfId="0" applyNumberFormat="1" applyFont="1" applyFill="1" applyBorder="1" applyAlignment="1">
      <alignment horizontal="center"/>
    </xf>
    <xf numFmtId="0" fontId="19" fillId="0" borderId="95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2" fillId="0" borderId="44" xfId="70" applyFont="1" applyBorder="1" applyAlignment="1">
      <alignment horizontal="center"/>
      <protection/>
    </xf>
    <xf numFmtId="0" fontId="92" fillId="0" borderId="31" xfId="70" applyFont="1" applyBorder="1" applyAlignment="1">
      <alignment/>
      <protection/>
    </xf>
    <xf numFmtId="0" fontId="92" fillId="0" borderId="0" xfId="70" applyFont="1" applyAlignment="1">
      <alignment horizontal="center"/>
      <protection/>
    </xf>
    <xf numFmtId="0" fontId="92" fillId="46" borderId="44" xfId="70" applyFont="1" applyFill="1" applyBorder="1" applyAlignment="1">
      <alignment horizontal="center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2" fillId="47" borderId="5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92" fillId="47" borderId="43" xfId="70" applyFont="1" applyFill="1" applyBorder="1" applyAlignment="1">
      <alignment horizontal="center" vertical="center" wrapText="1"/>
      <protection/>
    </xf>
    <xf numFmtId="0" fontId="87" fillId="47" borderId="66" xfId="70" applyFont="1" applyFill="1" applyBorder="1" applyAlignment="1">
      <alignment horizontal="center" vertical="center" wrapText="1"/>
      <protection/>
    </xf>
    <xf numFmtId="0" fontId="101" fillId="0" borderId="96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87" fillId="47" borderId="27" xfId="70" applyFont="1" applyFill="1" applyBorder="1" applyAlignment="1">
      <alignment horizontal="center" vertical="center" wrapText="1"/>
      <protection/>
    </xf>
    <xf numFmtId="0" fontId="87" fillId="47" borderId="30" xfId="70" applyFont="1" applyFill="1" applyBorder="1" applyAlignment="1">
      <alignment horizontal="center" vertical="center" wrapText="1"/>
      <protection/>
    </xf>
    <xf numFmtId="0" fontId="87" fillId="47" borderId="42" xfId="0" applyFont="1" applyFill="1" applyBorder="1" applyAlignment="1">
      <alignment horizontal="center" vertical="center" wrapText="1"/>
    </xf>
    <xf numFmtId="0" fontId="87" fillId="47" borderId="43" xfId="0" applyFont="1" applyFill="1" applyBorder="1" applyAlignment="1">
      <alignment horizontal="center" vertical="center" wrapText="1"/>
    </xf>
    <xf numFmtId="0" fontId="87" fillId="47" borderId="53" xfId="0" applyFont="1" applyFill="1" applyBorder="1" applyAlignment="1">
      <alignment horizontal="center" vertical="center" wrapText="1"/>
    </xf>
    <xf numFmtId="0" fontId="90" fillId="0" borderId="43" xfId="70" applyFont="1" applyBorder="1" applyAlignment="1">
      <alignment horizontal="left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7" fillId="47" borderId="53" xfId="70" applyFont="1" applyFill="1" applyBorder="1" applyAlignment="1">
      <alignment horizontal="center" vertical="center" wrapText="1"/>
      <protection/>
    </xf>
    <xf numFmtId="2" fontId="8" fillId="0" borderId="28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0" fillId="0" borderId="31" xfId="70" applyFont="1" applyBorder="1" applyAlignment="1">
      <alignment horizontal="left" wrapText="1"/>
      <protection/>
    </xf>
    <xf numFmtId="0" fontId="87" fillId="47" borderId="96" xfId="70" applyFont="1" applyFill="1" applyBorder="1" applyAlignment="1">
      <alignment horizontal="center" vertical="center" wrapText="1"/>
      <protection/>
    </xf>
    <xf numFmtId="0" fontId="87" fillId="47" borderId="50" xfId="70" applyFont="1" applyFill="1" applyBorder="1" applyAlignment="1">
      <alignment horizontal="center" vertical="center" wrapText="1"/>
      <protection/>
    </xf>
    <xf numFmtId="0" fontId="101" fillId="0" borderId="43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98" fillId="0" borderId="0" xfId="70" applyFont="1" applyAlignment="1">
      <alignment horizontal="center"/>
      <protection/>
    </xf>
    <xf numFmtId="0" fontId="99" fillId="0" borderId="31" xfId="70" applyFont="1" applyBorder="1" applyAlignment="1">
      <alignment horizontal="center" wrapText="1"/>
      <protection/>
    </xf>
    <xf numFmtId="0" fontId="99" fillId="0" borderId="31" xfId="70" applyFont="1" applyBorder="1" applyAlignment="1">
      <alignment horizontal="center"/>
      <protection/>
    </xf>
    <xf numFmtId="0" fontId="90" fillId="3" borderId="42" xfId="70" applyFont="1" applyFill="1" applyBorder="1" applyAlignment="1">
      <alignment horizontal="right" vertical="center"/>
      <protection/>
    </xf>
    <xf numFmtId="0" fontId="90" fillId="3" borderId="43" xfId="70" applyFont="1" applyFill="1" applyBorder="1" applyAlignment="1">
      <alignment horizontal="right" vertical="center"/>
      <protection/>
    </xf>
    <xf numFmtId="0" fontId="90" fillId="3" borderId="53" xfId="70" applyFont="1" applyFill="1" applyBorder="1" applyAlignment="1">
      <alignment horizontal="right" vertical="center"/>
      <protection/>
    </xf>
    <xf numFmtId="0" fontId="90" fillId="0" borderId="42" xfId="70" applyFont="1" applyBorder="1" applyAlignment="1">
      <alignment horizontal="left" wrapText="1"/>
      <protection/>
    </xf>
    <xf numFmtId="0" fontId="93" fillId="0" borderId="42" xfId="70" applyFont="1" applyBorder="1" applyAlignment="1">
      <alignment horizontal="left" wrapText="1"/>
      <protection/>
    </xf>
    <xf numFmtId="0" fontId="93" fillId="0" borderId="43" xfId="70" applyFont="1" applyBorder="1" applyAlignment="1">
      <alignment horizontal="left" wrapText="1"/>
      <protection/>
    </xf>
    <xf numFmtId="0" fontId="93" fillId="0" borderId="53" xfId="70" applyFont="1" applyBorder="1" applyAlignment="1">
      <alignment horizontal="left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53" xfId="70" applyNumberFormat="1" applyFont="1" applyBorder="1" applyAlignment="1">
      <alignment horizontal="center" wrapText="1"/>
      <protection/>
    </xf>
    <xf numFmtId="0" fontId="86" fillId="0" borderId="42" xfId="70" applyFont="1" applyBorder="1" applyAlignment="1">
      <alignment horizontal="left" wrapText="1"/>
      <protection/>
    </xf>
    <xf numFmtId="0" fontId="86" fillId="0" borderId="43" xfId="70" applyFont="1" applyBorder="1" applyAlignment="1">
      <alignment horizontal="left" wrapText="1"/>
      <protection/>
    </xf>
    <xf numFmtId="0" fontId="86" fillId="0" borderId="5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3" xfId="70" applyNumberFormat="1" applyFont="1" applyBorder="1" applyAlignment="1">
      <alignment horizontal="center" wrapText="1"/>
      <protection/>
    </xf>
    <xf numFmtId="172" fontId="39" fillId="0" borderId="42" xfId="70" applyNumberFormat="1" applyFont="1" applyBorder="1" applyAlignment="1">
      <alignment horizontal="center" wrapText="1"/>
      <protection/>
    </xf>
    <xf numFmtId="172" fontId="39" fillId="0" borderId="53" xfId="70" applyNumberFormat="1" applyFont="1" applyBorder="1" applyAlignment="1">
      <alignment horizont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53" xfId="70" applyFont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53" xfId="70" applyFont="1" applyBorder="1" applyAlignment="1">
      <alignment horizontal="left" vertical="center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3" xfId="70" applyFont="1" applyBorder="1" applyAlignment="1">
      <alignment horizontal="center" wrapText="1"/>
      <protection/>
    </xf>
    <xf numFmtId="0" fontId="90" fillId="0" borderId="53" xfId="70" applyFont="1" applyBorder="1" applyAlignment="1">
      <alignment horizontal="left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3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3" xfId="70" applyNumberFormat="1" applyFont="1" applyBorder="1" applyAlignment="1">
      <alignment horizontal="center" wrapText="1"/>
      <protection/>
    </xf>
    <xf numFmtId="2" fontId="93" fillId="0" borderId="28" xfId="70" applyNumberFormat="1" applyFont="1" applyBorder="1" applyAlignment="1">
      <alignment horizontal="center"/>
      <protection/>
    </xf>
    <xf numFmtId="2" fontId="86" fillId="0" borderId="28" xfId="70" applyNumberFormat="1" applyFont="1" applyBorder="1" applyAlignment="1">
      <alignment horizontal="center"/>
      <protection/>
    </xf>
    <xf numFmtId="0" fontId="42" fillId="0" borderId="44" xfId="70" applyFont="1" applyBorder="1" applyAlignment="1">
      <alignment horizontal="right" vertical="center"/>
      <protection/>
    </xf>
    <xf numFmtId="0" fontId="42" fillId="0" borderId="61" xfId="70" applyFont="1" applyBorder="1" applyAlignment="1">
      <alignment horizontal="right" vertical="center"/>
      <protection/>
    </xf>
    <xf numFmtId="0" fontId="86" fillId="0" borderId="42" xfId="70" applyFont="1" applyBorder="1" applyAlignment="1">
      <alignment horizontal="left"/>
      <protection/>
    </xf>
    <xf numFmtId="0" fontId="86" fillId="0" borderId="53" xfId="70" applyFont="1" applyBorder="1" applyAlignment="1">
      <alignment horizontal="left"/>
      <protection/>
    </xf>
    <xf numFmtId="0" fontId="93" fillId="0" borderId="42" xfId="70" applyFont="1" applyBorder="1" applyAlignment="1">
      <alignment horizontal="center" wrapText="1"/>
      <protection/>
    </xf>
    <xf numFmtId="0" fontId="93" fillId="0" borderId="53" xfId="70" applyFont="1" applyBorder="1" applyAlignment="1">
      <alignment horizontal="center" wrapText="1"/>
      <protection/>
    </xf>
    <xf numFmtId="2" fontId="93" fillId="0" borderId="42" xfId="70" applyNumberFormat="1" applyFont="1" applyBorder="1" applyAlignment="1">
      <alignment horizontal="center"/>
      <protection/>
    </xf>
    <xf numFmtId="2" fontId="93" fillId="0" borderId="53" xfId="70" applyNumberFormat="1" applyFont="1" applyBorder="1" applyAlignment="1">
      <alignment horizontal="center"/>
      <protection/>
    </xf>
    <xf numFmtId="0" fontId="0" fillId="0" borderId="53" xfId="0" applyBorder="1" applyAlignment="1">
      <alignment horizontal="center" wrapText="1"/>
    </xf>
    <xf numFmtId="0" fontId="90" fillId="47" borderId="42" xfId="70" applyFont="1" applyFill="1" applyBorder="1" applyAlignment="1">
      <alignment horizontal="center" vertical="center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90" fillId="47" borderId="53" xfId="70" applyFont="1" applyFill="1" applyBorder="1" applyAlignment="1">
      <alignment horizontal="center" vertical="center" wrapText="1"/>
      <protection/>
    </xf>
    <xf numFmtId="0" fontId="90" fillId="47" borderId="28" xfId="70" applyFont="1" applyFill="1" applyBorder="1" applyAlignment="1">
      <alignment horizontal="center" vertical="center" wrapText="1"/>
      <protection/>
    </xf>
    <xf numFmtId="0" fontId="86" fillId="47" borderId="42" xfId="70" applyFont="1" applyFill="1" applyBorder="1" applyAlignment="1">
      <alignment horizontal="center" vertical="center" wrapText="1"/>
      <protection/>
    </xf>
    <xf numFmtId="0" fontId="86" fillId="47" borderId="43" xfId="70" applyFont="1" applyFill="1" applyBorder="1" applyAlignment="1">
      <alignment horizontal="center" vertical="center" wrapText="1"/>
      <protection/>
    </xf>
    <xf numFmtId="0" fontId="86" fillId="47" borderId="53" xfId="70" applyFont="1" applyFill="1" applyBorder="1" applyAlignment="1">
      <alignment horizontal="center" vertical="center" wrapText="1"/>
      <protection/>
    </xf>
    <xf numFmtId="0" fontId="93" fillId="0" borderId="42" xfId="70" applyFont="1" applyBorder="1" applyAlignment="1">
      <alignment wrapText="1"/>
      <protection/>
    </xf>
    <xf numFmtId="0" fontId="93" fillId="0" borderId="43" xfId="70" applyFont="1" applyBorder="1" applyAlignment="1">
      <alignment wrapText="1"/>
      <protection/>
    </xf>
    <xf numFmtId="0" fontId="93" fillId="0" borderId="53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6" fillId="0" borderId="42" xfId="70" applyFont="1" applyBorder="1" applyAlignment="1">
      <alignment wrapText="1"/>
      <protection/>
    </xf>
    <xf numFmtId="0" fontId="86" fillId="0" borderId="43" xfId="70" applyFont="1" applyBorder="1" applyAlignment="1">
      <alignment wrapText="1"/>
      <protection/>
    </xf>
    <xf numFmtId="0" fontId="86" fillId="0" borderId="53" xfId="70" applyFont="1" applyBorder="1" applyAlignment="1">
      <alignment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53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53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53" xfId="70" applyNumberFormat="1" applyFont="1" applyBorder="1" applyAlignment="1">
      <alignment horizontal="center" wrapText="1"/>
      <protection/>
    </xf>
    <xf numFmtId="0" fontId="95" fillId="47" borderId="42" xfId="70" applyFont="1" applyFill="1" applyBorder="1" applyAlignment="1">
      <alignment horizontal="center" vertical="center" wrapText="1"/>
      <protection/>
    </xf>
    <xf numFmtId="0" fontId="95" fillId="47" borderId="53" xfId="70" applyFont="1" applyFill="1" applyBorder="1" applyAlignment="1">
      <alignment horizontal="center" vertical="center" wrapText="1"/>
      <protection/>
    </xf>
    <xf numFmtId="0" fontId="97" fillId="47" borderId="42" xfId="70" applyFont="1" applyFill="1" applyBorder="1" applyAlignment="1">
      <alignment horizontal="center" vertical="center" wrapText="1"/>
      <protection/>
    </xf>
    <xf numFmtId="0" fontId="97" fillId="47" borderId="53" xfId="70" applyFont="1" applyFill="1" applyBorder="1" applyAlignment="1">
      <alignment horizontal="center" vertical="center" wrapText="1"/>
      <protection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3" fontId="11" fillId="0" borderId="43" xfId="70" applyNumberFormat="1" applyFont="1" applyBorder="1" applyAlignment="1">
      <alignment horizontal="center" wrapText="1"/>
      <protection/>
    </xf>
    <xf numFmtId="0" fontId="93" fillId="0" borderId="66" xfId="70" applyFont="1" applyBorder="1" applyAlignment="1">
      <alignment horizontal="center" vertical="center"/>
      <protection/>
    </xf>
    <xf numFmtId="0" fontId="0" fillId="0" borderId="9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6" fillId="0" borderId="66" xfId="70" applyFont="1" applyBorder="1" applyAlignment="1">
      <alignment horizontal="center" vertical="center" wrapText="1"/>
      <protection/>
    </xf>
    <xf numFmtId="0" fontId="0" fillId="0" borderId="9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8" fillId="0" borderId="4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3" fillId="0" borderId="0" xfId="70" applyFont="1" applyAlignment="1">
      <alignment horizontal="left" wrapText="1"/>
      <protection/>
    </xf>
    <xf numFmtId="2" fontId="41" fillId="0" borderId="42" xfId="0" applyNumberFormat="1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2" fontId="8" fillId="48" borderId="28" xfId="0" applyNumberFormat="1" applyFont="1" applyFill="1" applyBorder="1" applyAlignment="1">
      <alignment horizontal="center" vertical="center" wrapText="1"/>
    </xf>
    <xf numFmtId="2" fontId="86" fillId="48" borderId="28" xfId="70" applyNumberFormat="1" applyFont="1" applyFill="1" applyBorder="1" applyAlignment="1">
      <alignment horizontal="center"/>
      <protection/>
    </xf>
    <xf numFmtId="2" fontId="10" fillId="48" borderId="28" xfId="0" applyNumberFormat="1" applyFont="1" applyFill="1" applyBorder="1" applyAlignment="1">
      <alignment horizontal="center" vertical="center" wrapText="1"/>
    </xf>
    <xf numFmtId="2" fontId="93" fillId="48" borderId="28" xfId="70" applyNumberFormat="1" applyFont="1" applyFill="1" applyBorder="1" applyAlignment="1">
      <alignment horizontal="center"/>
      <protection/>
    </xf>
    <xf numFmtId="2" fontId="11" fillId="46" borderId="28" xfId="0" applyNumberFormat="1" applyFont="1" applyFill="1" applyBorder="1" applyAlignment="1">
      <alignment horizontal="center" vertical="center" wrapText="1"/>
    </xf>
    <xf numFmtId="2" fontId="86" fillId="46" borderId="28" xfId="70" applyNumberFormat="1" applyFont="1" applyFill="1" applyBorder="1" applyAlignment="1">
      <alignment horizontal="center"/>
      <protection/>
    </xf>
    <xf numFmtId="2" fontId="93" fillId="46" borderId="28" xfId="70" applyNumberFormat="1" applyFont="1" applyFill="1" applyBorder="1" applyAlignment="1">
      <alignment horizontal="center"/>
      <protection/>
    </xf>
    <xf numFmtId="2" fontId="10" fillId="46" borderId="28" xfId="0" applyNumberFormat="1" applyFont="1" applyFill="1" applyBorder="1" applyAlignment="1">
      <alignment horizontal="center" vertical="center" wrapText="1"/>
    </xf>
    <xf numFmtId="0" fontId="86" fillId="0" borderId="42" xfId="70" applyFont="1" applyBorder="1" applyAlignment="1">
      <alignment horizontal="center"/>
      <protection/>
    </xf>
    <xf numFmtId="0" fontId="86" fillId="0" borderId="53" xfId="70" applyFont="1" applyBorder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55"/>
  <sheetViews>
    <sheetView view="pageBreakPreview" zoomScaleSheetLayoutView="100" workbookViewId="0" topLeftCell="A139">
      <selection activeCell="BX109" sqref="BX109:CJ109"/>
    </sheetView>
  </sheetViews>
  <sheetFormatPr defaultColWidth="0.875" defaultRowHeight="12.75"/>
  <cols>
    <col min="1" max="57" width="0.875" style="1" customWidth="1"/>
    <col min="58" max="58" width="8.50390625" style="1" customWidth="1"/>
    <col min="59" max="59" width="9.375" style="1" customWidth="1"/>
    <col min="60" max="60" width="15.50390625" style="1" customWidth="1"/>
    <col min="61" max="61" width="10.50390625" style="1" customWidth="1"/>
    <col min="62" max="62" width="13.125" style="1" customWidth="1"/>
    <col min="63" max="16384" width="0.875" style="1" customWidth="1"/>
  </cols>
  <sheetData>
    <row r="1" spans="63:114" s="3" customFormat="1" ht="9">
      <c r="BK1" s="156"/>
      <c r="BL1" s="156"/>
      <c r="BM1" s="156"/>
      <c r="BN1" s="156"/>
      <c r="BO1" s="156"/>
      <c r="BP1" s="156"/>
      <c r="BQ1" s="156"/>
      <c r="BR1" s="233" t="s">
        <v>582</v>
      </c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</row>
    <row r="2" spans="63:114" s="3" customFormat="1" ht="42" customHeight="1">
      <c r="BK2" s="157"/>
      <c r="BL2" s="157"/>
      <c r="BM2" s="157"/>
      <c r="BN2" s="157"/>
      <c r="BO2" s="231" t="s">
        <v>558</v>
      </c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</row>
    <row r="3" ht="18" customHeight="1"/>
    <row r="4" spans="80:114" s="3" customFormat="1" ht="9">
      <c r="CB4" s="236" t="s">
        <v>20</v>
      </c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</row>
    <row r="5" spans="80:114" s="3" customFormat="1" ht="9">
      <c r="CB5" s="235" t="s">
        <v>619</v>
      </c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</row>
    <row r="6" spans="80:114" s="4" customFormat="1" ht="7.5">
      <c r="CB6" s="232" t="s">
        <v>551</v>
      </c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</row>
    <row r="7" spans="80:114" s="3" customFormat="1" ht="9">
      <c r="CB7" s="235" t="s">
        <v>588</v>
      </c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</row>
    <row r="8" spans="80:114" s="4" customFormat="1" ht="7.5">
      <c r="CB8" s="232" t="s">
        <v>580</v>
      </c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</row>
    <row r="9" spans="80:114" s="3" customFormat="1" ht="9"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Q9" s="235" t="s">
        <v>592</v>
      </c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</row>
    <row r="10" spans="80:114" s="4" customFormat="1" ht="7.5">
      <c r="CB10" s="232" t="s">
        <v>17</v>
      </c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Q10" s="232" t="s">
        <v>18</v>
      </c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</row>
    <row r="11" spans="80:109" s="3" customFormat="1" ht="9">
      <c r="CB11" s="248" t="s">
        <v>19</v>
      </c>
      <c r="CC11" s="248"/>
      <c r="CD11" s="249" t="s">
        <v>709</v>
      </c>
      <c r="CE11" s="249"/>
      <c r="CF11" s="249"/>
      <c r="CG11" s="233" t="s">
        <v>19</v>
      </c>
      <c r="CH11" s="233"/>
      <c r="CJ11" s="249" t="s">
        <v>711</v>
      </c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8">
        <v>20</v>
      </c>
      <c r="CZ11" s="248"/>
      <c r="DA11" s="248"/>
      <c r="DB11" s="250" t="s">
        <v>620</v>
      </c>
      <c r="DC11" s="250"/>
      <c r="DD11" s="250"/>
      <c r="DE11" s="3" t="s">
        <v>3</v>
      </c>
    </row>
    <row r="13" spans="60:62" s="5" customFormat="1" ht="11.25">
      <c r="BH13" s="223" t="s">
        <v>585</v>
      </c>
      <c r="BI13" s="223"/>
      <c r="BJ13" s="223"/>
    </row>
    <row r="14" spans="38:114" s="5" customFormat="1" ht="11.25">
      <c r="AL14" s="237"/>
      <c r="AM14" s="237"/>
      <c r="AN14" s="260"/>
      <c r="AO14" s="260"/>
      <c r="AP14" s="260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6"/>
      <c r="BH14" s="238" t="s">
        <v>586</v>
      </c>
      <c r="BI14" s="238"/>
      <c r="BJ14" s="238"/>
      <c r="CX14" s="252" t="s">
        <v>21</v>
      </c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4"/>
    </row>
    <row r="15" spans="102:114" ht="10.5" thickBot="1">
      <c r="CX15" s="255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7"/>
    </row>
    <row r="16" spans="41:114" ht="12.75" customHeight="1">
      <c r="AO16" s="239" t="s">
        <v>33</v>
      </c>
      <c r="AP16" s="239"/>
      <c r="AQ16" s="239"/>
      <c r="AR16" s="239"/>
      <c r="AS16" s="240" t="s">
        <v>709</v>
      </c>
      <c r="AT16" s="240"/>
      <c r="AU16" s="240"/>
      <c r="AV16" s="241" t="s">
        <v>19</v>
      </c>
      <c r="AW16" s="241"/>
      <c r="AX16" s="180"/>
      <c r="AY16" s="240" t="s">
        <v>710</v>
      </c>
      <c r="AZ16" s="240"/>
      <c r="BA16" s="240"/>
      <c r="BB16" s="240"/>
      <c r="BC16" s="240"/>
      <c r="BD16" s="240"/>
      <c r="BE16" s="240"/>
      <c r="BF16" s="240"/>
      <c r="BG16" s="181" t="s">
        <v>687</v>
      </c>
      <c r="BH16" s="153"/>
      <c r="BI16" s="153"/>
      <c r="BJ16" s="2"/>
      <c r="CV16" s="2" t="s">
        <v>22</v>
      </c>
      <c r="CX16" s="242" t="s">
        <v>712</v>
      </c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4"/>
    </row>
    <row r="17" spans="1:114" ht="18" customHeight="1">
      <c r="A17" s="258" t="s">
        <v>25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CV17" s="2" t="s">
        <v>23</v>
      </c>
      <c r="CX17" s="245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7"/>
    </row>
    <row r="18" spans="1:114" ht="11.25" customHeight="1">
      <c r="A18" s="1" t="s">
        <v>26</v>
      </c>
      <c r="AB18" s="259" t="s">
        <v>579</v>
      </c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CV18" s="2" t="s">
        <v>24</v>
      </c>
      <c r="CX18" s="245" t="s">
        <v>591</v>
      </c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7"/>
    </row>
    <row r="19" spans="100:114" ht="9.75">
      <c r="CV19" s="2" t="s">
        <v>23</v>
      </c>
      <c r="CX19" s="245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7"/>
    </row>
    <row r="20" spans="100:114" ht="9.75">
      <c r="CV20" s="2" t="s">
        <v>27</v>
      </c>
      <c r="CX20" s="245" t="s">
        <v>589</v>
      </c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7"/>
    </row>
    <row r="21" spans="1:114" ht="14.25">
      <c r="A21" s="1" t="s">
        <v>31</v>
      </c>
      <c r="K21" s="251" t="s">
        <v>588</v>
      </c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CV21" s="2" t="s">
        <v>28</v>
      </c>
      <c r="CX21" s="245" t="s">
        <v>590</v>
      </c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7"/>
    </row>
    <row r="22" spans="1:114" ht="18" customHeight="1" thickBot="1">
      <c r="A22" s="1" t="s">
        <v>32</v>
      </c>
      <c r="CV22" s="2" t="s">
        <v>29</v>
      </c>
      <c r="CX22" s="265" t="s">
        <v>30</v>
      </c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7"/>
    </row>
    <row r="24" spans="1:114" s="7" customFormat="1" ht="9.75">
      <c r="A24" s="268" t="s">
        <v>34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</row>
    <row r="26" spans="1:114" ht="14.25" customHeight="1">
      <c r="A26" s="252" t="s">
        <v>0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4"/>
      <c r="BF26" s="225" t="s">
        <v>1</v>
      </c>
      <c r="BG26" s="224" t="s">
        <v>552</v>
      </c>
      <c r="BH26" s="359" t="s">
        <v>581</v>
      </c>
      <c r="BI26" s="359"/>
      <c r="BJ26" s="359"/>
      <c r="BK26" s="228" t="s">
        <v>8</v>
      </c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30"/>
    </row>
    <row r="27" spans="1:114" ht="11.25" customHeight="1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7"/>
      <c r="BF27" s="226"/>
      <c r="BG27" s="224"/>
      <c r="BH27" s="274" t="s">
        <v>153</v>
      </c>
      <c r="BI27" s="360" t="s">
        <v>154</v>
      </c>
      <c r="BJ27" s="225" t="s">
        <v>458</v>
      </c>
      <c r="BK27" s="261" t="s">
        <v>2</v>
      </c>
      <c r="BL27" s="262"/>
      <c r="BM27" s="262"/>
      <c r="BN27" s="262"/>
      <c r="BO27" s="262"/>
      <c r="BP27" s="262"/>
      <c r="BQ27" s="272" t="s">
        <v>587</v>
      </c>
      <c r="BR27" s="272"/>
      <c r="BS27" s="272"/>
      <c r="BT27" s="263" t="s">
        <v>3</v>
      </c>
      <c r="BU27" s="263"/>
      <c r="BV27" s="263"/>
      <c r="BW27" s="264"/>
      <c r="BX27" s="261" t="s">
        <v>2</v>
      </c>
      <c r="BY27" s="262"/>
      <c r="BZ27" s="262"/>
      <c r="CA27" s="262"/>
      <c r="CB27" s="262"/>
      <c r="CC27" s="262"/>
      <c r="CD27" s="272" t="s">
        <v>620</v>
      </c>
      <c r="CE27" s="272"/>
      <c r="CF27" s="272"/>
      <c r="CG27" s="263" t="s">
        <v>3</v>
      </c>
      <c r="CH27" s="263"/>
      <c r="CI27" s="263"/>
      <c r="CJ27" s="264"/>
      <c r="CK27" s="261" t="s">
        <v>2</v>
      </c>
      <c r="CL27" s="262"/>
      <c r="CM27" s="262"/>
      <c r="CN27" s="262"/>
      <c r="CO27" s="262"/>
      <c r="CP27" s="262"/>
      <c r="CQ27" s="272" t="s">
        <v>621</v>
      </c>
      <c r="CR27" s="272"/>
      <c r="CS27" s="272"/>
      <c r="CT27" s="263" t="s">
        <v>3</v>
      </c>
      <c r="CU27" s="263"/>
      <c r="CV27" s="263"/>
      <c r="CW27" s="264"/>
      <c r="CX27" s="225" t="s">
        <v>7</v>
      </c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4"/>
    </row>
    <row r="28" spans="1:114" ht="39" customHeight="1">
      <c r="A28" s="269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1"/>
      <c r="BF28" s="227"/>
      <c r="BG28" s="224"/>
      <c r="BH28" s="276"/>
      <c r="BI28" s="361"/>
      <c r="BJ28" s="227"/>
      <c r="BK28" s="277" t="s">
        <v>4</v>
      </c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9"/>
      <c r="BX28" s="277" t="s">
        <v>5</v>
      </c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9"/>
      <c r="CK28" s="277" t="s">
        <v>6</v>
      </c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9"/>
      <c r="CX28" s="227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6"/>
    </row>
    <row r="29" spans="1:114" ht="10.5" thickBot="1">
      <c r="A29" s="283" t="s">
        <v>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5"/>
      <c r="BF29" s="19" t="s">
        <v>10</v>
      </c>
      <c r="BG29" s="158" t="s">
        <v>11</v>
      </c>
      <c r="BH29" s="158" t="s">
        <v>12</v>
      </c>
      <c r="BI29" s="19" t="s">
        <v>13</v>
      </c>
      <c r="BJ29" s="165" t="s">
        <v>14</v>
      </c>
      <c r="BK29" s="283" t="s">
        <v>15</v>
      </c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5"/>
      <c r="BX29" s="283" t="s">
        <v>16</v>
      </c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5"/>
      <c r="CK29" s="283" t="s">
        <v>553</v>
      </c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5"/>
      <c r="CX29" s="283" t="s">
        <v>554</v>
      </c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5"/>
    </row>
    <row r="30" spans="1:114" ht="10.5" thickBot="1">
      <c r="A30" s="289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1"/>
      <c r="BF30" s="21"/>
      <c r="BG30" s="171"/>
      <c r="BH30" s="143"/>
      <c r="BI30" s="21"/>
      <c r="BJ30" s="166"/>
      <c r="BK30" s="280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2"/>
      <c r="BX30" s="280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2"/>
      <c r="CK30" s="280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2"/>
      <c r="CX30" s="286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8"/>
    </row>
    <row r="31" spans="1:114" ht="9.75">
      <c r="A31" s="300" t="s">
        <v>495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1"/>
      <c r="BF31" s="129" t="s">
        <v>35</v>
      </c>
      <c r="BG31" s="154" t="s">
        <v>36</v>
      </c>
      <c r="BH31" s="143"/>
      <c r="BI31" s="21"/>
      <c r="BJ31" s="159" t="s">
        <v>36</v>
      </c>
      <c r="BK31" s="280">
        <f>BK33</f>
        <v>37157.04</v>
      </c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2"/>
      <c r="BX31" s="280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2"/>
      <c r="CK31" s="280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2"/>
      <c r="CX31" s="286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8"/>
    </row>
    <row r="32" spans="1:114" ht="9.75">
      <c r="A32" s="292" t="s">
        <v>41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3"/>
      <c r="BF32" s="128"/>
      <c r="BG32" s="20"/>
      <c r="BH32" s="142"/>
      <c r="BI32" s="20"/>
      <c r="BJ32" s="161"/>
      <c r="BK32" s="294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6"/>
      <c r="BX32" s="294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6"/>
      <c r="CK32" s="294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6"/>
      <c r="CX32" s="297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9"/>
    </row>
    <row r="33" spans="1:114" ht="9.75">
      <c r="A33" s="293" t="s">
        <v>622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128"/>
      <c r="BG33" s="20" t="s">
        <v>584</v>
      </c>
      <c r="BH33" s="147" t="s">
        <v>623</v>
      </c>
      <c r="BI33" s="20" t="s">
        <v>624</v>
      </c>
      <c r="BJ33" s="20" t="s">
        <v>57</v>
      </c>
      <c r="BK33" s="294">
        <v>37157.04</v>
      </c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6"/>
      <c r="BX33" s="294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6"/>
      <c r="CK33" s="294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6"/>
      <c r="CX33" s="297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9"/>
    </row>
    <row r="34" spans="1:114" ht="9.75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4"/>
      <c r="BF34" s="148"/>
      <c r="BG34" s="20" t="s">
        <v>584</v>
      </c>
      <c r="BH34" s="142"/>
      <c r="BI34" s="149"/>
      <c r="BJ34" s="20" t="s">
        <v>57</v>
      </c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6"/>
    </row>
    <row r="35" spans="1:114" ht="9.75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4"/>
      <c r="BF35" s="148"/>
      <c r="BG35" s="20" t="s">
        <v>584</v>
      </c>
      <c r="BH35" s="164"/>
      <c r="BI35" s="149"/>
      <c r="BJ35" s="20" t="s">
        <v>57</v>
      </c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6"/>
    </row>
    <row r="36" spans="1:114" ht="9.75">
      <c r="A36" s="303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4"/>
      <c r="BF36" s="148"/>
      <c r="BG36" s="20" t="s">
        <v>584</v>
      </c>
      <c r="BH36" s="164"/>
      <c r="BI36" s="149"/>
      <c r="BJ36" s="20" t="s">
        <v>57</v>
      </c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6"/>
    </row>
    <row r="37" spans="1:114" ht="9.75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4"/>
      <c r="BF37" s="148"/>
      <c r="BG37" s="20" t="s">
        <v>584</v>
      </c>
      <c r="BH37" s="146"/>
      <c r="BI37" s="149"/>
      <c r="BJ37" s="20" t="s">
        <v>57</v>
      </c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6"/>
    </row>
    <row r="38" spans="1:114" ht="9.75">
      <c r="A38" s="303" t="s">
        <v>496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4"/>
      <c r="BF38" s="148" t="s">
        <v>37</v>
      </c>
      <c r="BG38" s="149" t="s">
        <v>36</v>
      </c>
      <c r="BH38" s="142"/>
      <c r="BI38" s="149"/>
      <c r="BJ38" s="167" t="s">
        <v>36</v>
      </c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6"/>
    </row>
    <row r="39" spans="1:114" ht="9.75">
      <c r="A39" s="303" t="s">
        <v>41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4"/>
      <c r="BF39" s="148"/>
      <c r="BG39" s="149"/>
      <c r="BH39" s="142"/>
      <c r="BI39" s="149"/>
      <c r="BJ39" s="167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6"/>
    </row>
    <row r="40" spans="1:114" ht="9.75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4"/>
      <c r="BF40" s="148"/>
      <c r="BG40" s="149"/>
      <c r="BH40" s="142"/>
      <c r="BI40" s="149"/>
      <c r="BJ40" s="167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6"/>
    </row>
    <row r="41" spans="1:114" ht="9.75">
      <c r="A41" s="305" t="s">
        <v>38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6"/>
      <c r="BF41" s="151" t="s">
        <v>39</v>
      </c>
      <c r="BG41" s="149" t="s">
        <v>36</v>
      </c>
      <c r="BH41" s="142"/>
      <c r="BI41" s="149"/>
      <c r="BJ41" s="167" t="s">
        <v>36</v>
      </c>
      <c r="BK41" s="220">
        <f>BK45+BK54+BK57+BK62+BK72+BK42</f>
        <v>29968847.84</v>
      </c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>
        <f>BX45+BX54+BX57+BX62+BX72+BX42</f>
        <v>23049800.59</v>
      </c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>
        <f>CK45+CK54+CK57+CK62+CK72+CK42</f>
        <v>21108382.94</v>
      </c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307"/>
    </row>
    <row r="42" spans="1:114" ht="29.25" customHeight="1">
      <c r="A42" s="308" t="s">
        <v>574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10"/>
      <c r="BF42" s="151" t="s">
        <v>42</v>
      </c>
      <c r="BG42" s="155" t="s">
        <v>36</v>
      </c>
      <c r="BH42" s="142"/>
      <c r="BI42" s="149" t="s">
        <v>240</v>
      </c>
      <c r="BJ42" s="168" t="s">
        <v>36</v>
      </c>
      <c r="BK42" s="214">
        <f>BK43+BK44</f>
        <v>20000</v>
      </c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>
        <f>BX43+BX44</f>
        <v>0</v>
      </c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>
        <f>CK43+CK44</f>
        <v>0</v>
      </c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6"/>
    </row>
    <row r="43" spans="1:114" ht="24" customHeight="1">
      <c r="A43" s="217" t="s">
        <v>575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9"/>
      <c r="BF43" s="148" t="s">
        <v>576</v>
      </c>
      <c r="BG43" s="168" t="s">
        <v>40</v>
      </c>
      <c r="BH43" s="183" t="s">
        <v>631</v>
      </c>
      <c r="BI43" s="20" t="s">
        <v>624</v>
      </c>
      <c r="BJ43" s="155" t="s">
        <v>568</v>
      </c>
      <c r="BK43" s="214">
        <v>20000</v>
      </c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6"/>
    </row>
    <row r="44" spans="1:114" ht="17.25" customHeight="1">
      <c r="A44" s="217" t="s">
        <v>583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9"/>
      <c r="BF44" s="148" t="s">
        <v>577</v>
      </c>
      <c r="BG44" s="168" t="s">
        <v>40</v>
      </c>
      <c r="BH44" s="155"/>
      <c r="BI44" s="149"/>
      <c r="BJ44" s="155" t="s">
        <v>578</v>
      </c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6"/>
    </row>
    <row r="45" spans="1:114" ht="19.5" customHeight="1">
      <c r="A45" s="308" t="s">
        <v>43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10"/>
      <c r="BF45" s="151" t="s">
        <v>44</v>
      </c>
      <c r="BG45" s="169"/>
      <c r="BH45" s="155"/>
      <c r="BI45" s="149"/>
      <c r="BJ45" s="155" t="s">
        <v>36</v>
      </c>
      <c r="BK45" s="220">
        <f>BK47+BK48+BK49+BK50+BK51+BK52</f>
        <v>29270547.3</v>
      </c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>
        <f>BX47+BX48+BX49+BX50+BX51+BX52+BX53</f>
        <v>23049800.59</v>
      </c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>
        <f>CK47+CK48+CK49+CK50+CK51+CK52+CK53</f>
        <v>21108382.94</v>
      </c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307"/>
    </row>
    <row r="46" spans="1:114" ht="9.75">
      <c r="A46" s="217" t="s">
        <v>156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9"/>
      <c r="BF46" s="148" t="s">
        <v>46</v>
      </c>
      <c r="BG46" s="169"/>
      <c r="BH46" s="155"/>
      <c r="BI46" s="149"/>
      <c r="BJ46" s="155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6"/>
    </row>
    <row r="47" spans="1:114" ht="22.5" customHeight="1">
      <c r="A47" s="217" t="s">
        <v>170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9"/>
      <c r="BF47" s="148" t="s">
        <v>159</v>
      </c>
      <c r="BG47" s="168" t="s">
        <v>45</v>
      </c>
      <c r="BH47" s="162" t="s">
        <v>633</v>
      </c>
      <c r="BI47" s="149" t="s">
        <v>635</v>
      </c>
      <c r="BJ47" s="155" t="s">
        <v>65</v>
      </c>
      <c r="BK47" s="214">
        <v>22251347</v>
      </c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>
        <v>20891952</v>
      </c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>
        <v>18570625</v>
      </c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6"/>
    </row>
    <row r="48" spans="1:114" ht="22.5" customHeight="1">
      <c r="A48" s="217" t="s">
        <v>181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9"/>
      <c r="BF48" s="148" t="s">
        <v>160</v>
      </c>
      <c r="BG48" s="168" t="s">
        <v>45</v>
      </c>
      <c r="BH48" s="162" t="s">
        <v>632</v>
      </c>
      <c r="BI48" s="149" t="s">
        <v>634</v>
      </c>
      <c r="BJ48" s="155" t="s">
        <v>65</v>
      </c>
      <c r="BK48" s="214">
        <v>2761709.1</v>
      </c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>
        <v>2157848.59</v>
      </c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>
        <v>2537757.94</v>
      </c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6"/>
    </row>
    <row r="49" spans="1:114" s="203" customFormat="1" ht="23.25" customHeight="1">
      <c r="A49" s="313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5"/>
      <c r="BF49" s="150"/>
      <c r="BG49" s="168"/>
      <c r="BH49" s="162"/>
      <c r="BI49" s="202"/>
      <c r="BJ49" s="202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6"/>
      <c r="CQ49" s="316"/>
      <c r="CR49" s="316"/>
      <c r="CS49" s="316"/>
      <c r="CT49" s="316"/>
      <c r="CU49" s="316"/>
      <c r="CV49" s="316"/>
      <c r="CW49" s="316"/>
      <c r="CX49" s="311"/>
      <c r="CY49" s="311"/>
      <c r="CZ49" s="311"/>
      <c r="DA49" s="311"/>
      <c r="DB49" s="311"/>
      <c r="DC49" s="311"/>
      <c r="DD49" s="311"/>
      <c r="DE49" s="311"/>
      <c r="DF49" s="311"/>
      <c r="DG49" s="311"/>
      <c r="DH49" s="311"/>
      <c r="DI49" s="311"/>
      <c r="DJ49" s="312"/>
    </row>
    <row r="50" spans="1:114" ht="12.75" customHeight="1">
      <c r="A50" s="217" t="s">
        <v>157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9"/>
      <c r="BF50" s="148" t="s">
        <v>161</v>
      </c>
      <c r="BG50" s="168" t="s">
        <v>45</v>
      </c>
      <c r="BH50" s="183" t="s">
        <v>637</v>
      </c>
      <c r="BI50" s="20" t="s">
        <v>624</v>
      </c>
      <c r="BJ50" s="155" t="s">
        <v>65</v>
      </c>
      <c r="BK50" s="214">
        <v>3989491.2</v>
      </c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6"/>
    </row>
    <row r="51" spans="1:114" ht="12.75" customHeight="1">
      <c r="A51" s="217" t="s">
        <v>573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9"/>
      <c r="BF51" s="148" t="s">
        <v>162</v>
      </c>
      <c r="BG51" s="168" t="s">
        <v>45</v>
      </c>
      <c r="BH51" s="183" t="s">
        <v>638</v>
      </c>
      <c r="BI51" s="20" t="s">
        <v>624</v>
      </c>
      <c r="BJ51" s="155" t="s">
        <v>66</v>
      </c>
      <c r="BK51" s="214">
        <v>256000</v>
      </c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6"/>
    </row>
    <row r="52" spans="1:114" ht="29.25" customHeight="1">
      <c r="A52" s="217" t="s">
        <v>158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9"/>
      <c r="BF52" s="148" t="s">
        <v>555</v>
      </c>
      <c r="BG52" s="168" t="s">
        <v>45</v>
      </c>
      <c r="BH52" s="183" t="s">
        <v>636</v>
      </c>
      <c r="BI52" s="20" t="s">
        <v>624</v>
      </c>
      <c r="BJ52" s="155" t="s">
        <v>569</v>
      </c>
      <c r="BK52" s="214">
        <v>12000</v>
      </c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6"/>
    </row>
    <row r="53" spans="1:114" ht="12.75" customHeight="1">
      <c r="A53" s="2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9"/>
      <c r="BF53" s="148"/>
      <c r="BG53" s="169"/>
      <c r="BH53" s="175"/>
      <c r="BI53" s="149"/>
      <c r="BJ53" s="155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6"/>
    </row>
    <row r="54" spans="1:114" ht="12.75" customHeight="1">
      <c r="A54" s="308" t="s">
        <v>47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10"/>
      <c r="BF54" s="151" t="s">
        <v>48</v>
      </c>
      <c r="BG54" s="169"/>
      <c r="BH54" s="175"/>
      <c r="BI54" s="149"/>
      <c r="BJ54" s="155" t="s">
        <v>36</v>
      </c>
      <c r="BK54" s="220">
        <f>BK55</f>
        <v>0</v>
      </c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>
        <f>BX55</f>
        <v>0</v>
      </c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>
        <f>CK55</f>
        <v>0</v>
      </c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307"/>
    </row>
    <row r="55" spans="1:114" ht="14.25" customHeight="1">
      <c r="A55" s="317" t="s">
        <v>41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8"/>
      <c r="BF55" s="319" t="s">
        <v>50</v>
      </c>
      <c r="BG55" s="321" t="s">
        <v>49</v>
      </c>
      <c r="BH55" s="234"/>
      <c r="BI55" s="234"/>
      <c r="BJ55" s="234" t="s">
        <v>570</v>
      </c>
      <c r="BK55" s="323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5"/>
      <c r="BX55" s="323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5"/>
      <c r="CK55" s="323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5"/>
      <c r="CX55" s="331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3"/>
    </row>
    <row r="56" spans="1:114" ht="12.75" customHeight="1">
      <c r="A56" s="329" t="s">
        <v>571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30"/>
      <c r="BF56" s="320"/>
      <c r="BG56" s="322"/>
      <c r="BH56" s="234"/>
      <c r="BI56" s="234"/>
      <c r="BJ56" s="234"/>
      <c r="BK56" s="326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8"/>
      <c r="BX56" s="326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8"/>
      <c r="CK56" s="326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8"/>
      <c r="CX56" s="334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6"/>
    </row>
    <row r="57" spans="1:114" ht="12.75" customHeight="1">
      <c r="A57" s="308" t="s">
        <v>536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10"/>
      <c r="BF57" s="151" t="s">
        <v>537</v>
      </c>
      <c r="BG57" s="169"/>
      <c r="BH57" s="175"/>
      <c r="BI57" s="20"/>
      <c r="BJ57" s="155" t="s">
        <v>36</v>
      </c>
      <c r="BK57" s="220">
        <f>BK59+BK60+BK61</f>
        <v>100000</v>
      </c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>
        <f>BX59+BX60+BX61</f>
        <v>0</v>
      </c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>
        <f>CK59+CK60+CK61</f>
        <v>0</v>
      </c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307"/>
    </row>
    <row r="58" spans="1:114" ht="12.75" customHeight="1">
      <c r="A58" s="218" t="s">
        <v>41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9"/>
      <c r="BF58" s="148"/>
      <c r="BG58" s="169"/>
      <c r="BH58" s="175"/>
      <c r="BI58" s="149"/>
      <c r="BJ58" s="155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6"/>
    </row>
    <row r="59" spans="1:114" ht="12.75" customHeight="1">
      <c r="A59" s="217" t="s">
        <v>163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9"/>
      <c r="BF59" s="148" t="s">
        <v>167</v>
      </c>
      <c r="BG59" s="168" t="s">
        <v>545</v>
      </c>
      <c r="BH59" s="183" t="s">
        <v>623</v>
      </c>
      <c r="BI59" s="20" t="s">
        <v>624</v>
      </c>
      <c r="BJ59" s="155" t="s">
        <v>572</v>
      </c>
      <c r="BK59" s="214">
        <v>100000</v>
      </c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6"/>
    </row>
    <row r="60" spans="1:114" ht="12.75" customHeight="1">
      <c r="A60" s="217" t="s">
        <v>164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9"/>
      <c r="BF60" s="148" t="s">
        <v>168</v>
      </c>
      <c r="BG60" s="168" t="s">
        <v>545</v>
      </c>
      <c r="BH60" s="155"/>
      <c r="BI60" s="149" t="s">
        <v>240</v>
      </c>
      <c r="BJ60" s="155" t="s">
        <v>572</v>
      </c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6"/>
    </row>
    <row r="61" spans="1:114" ht="12.75" customHeight="1">
      <c r="A61" s="217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9"/>
      <c r="BF61" s="148" t="s">
        <v>169</v>
      </c>
      <c r="BG61" s="168" t="s">
        <v>545</v>
      </c>
      <c r="BH61" s="155"/>
      <c r="BI61" s="149" t="s">
        <v>240</v>
      </c>
      <c r="BJ61" s="155" t="s">
        <v>572</v>
      </c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6"/>
    </row>
    <row r="62" spans="1:114" ht="12.75" customHeight="1">
      <c r="A62" s="308" t="s">
        <v>51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10"/>
      <c r="BF62" s="151" t="s">
        <v>52</v>
      </c>
      <c r="BG62" s="170"/>
      <c r="BH62" s="162"/>
      <c r="BI62" s="149"/>
      <c r="BJ62" s="162" t="s">
        <v>36</v>
      </c>
      <c r="BK62" s="220">
        <f>BK64</f>
        <v>578300.54</v>
      </c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>
        <f>BX64</f>
        <v>0</v>
      </c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>
        <f>CK64</f>
        <v>0</v>
      </c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307"/>
    </row>
    <row r="63" spans="1:114" ht="12.75" customHeight="1">
      <c r="A63" s="314" t="s">
        <v>41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5"/>
      <c r="BF63" s="150" t="s">
        <v>53</v>
      </c>
      <c r="BG63" s="169"/>
      <c r="BH63" s="155"/>
      <c r="BI63" s="155"/>
      <c r="BJ63" s="155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6"/>
    </row>
    <row r="64" spans="1:114" ht="12.75" customHeight="1">
      <c r="A64" s="314" t="s">
        <v>166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5"/>
      <c r="BF64" s="148" t="s">
        <v>538</v>
      </c>
      <c r="BG64" s="168" t="s">
        <v>545</v>
      </c>
      <c r="BH64" s="155"/>
      <c r="BI64" s="149"/>
      <c r="BJ64" s="155" t="s">
        <v>546</v>
      </c>
      <c r="BK64" s="214">
        <f>BK66+BK67</f>
        <v>578300.54</v>
      </c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>
        <f>SUM(BX65:CJ71)</f>
        <v>0</v>
      </c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>
        <f>SUM(CK65:CW71)</f>
        <v>0</v>
      </c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6"/>
    </row>
    <row r="65" spans="1:114" ht="12.75" customHeight="1">
      <c r="A65" s="314" t="s">
        <v>81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5"/>
      <c r="BF65" s="148" t="s">
        <v>539</v>
      </c>
      <c r="BG65" s="168" t="s">
        <v>545</v>
      </c>
      <c r="BH65" s="155"/>
      <c r="BI65" s="155"/>
      <c r="BJ65" s="155" t="s">
        <v>546</v>
      </c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6"/>
    </row>
    <row r="66" spans="1:114" ht="12.75" customHeight="1">
      <c r="A66" s="314" t="s">
        <v>625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5"/>
      <c r="BF66" s="148" t="s">
        <v>540</v>
      </c>
      <c r="BG66" s="168" t="s">
        <v>545</v>
      </c>
      <c r="BH66" s="201" t="s">
        <v>627</v>
      </c>
      <c r="BI66" s="172" t="s">
        <v>626</v>
      </c>
      <c r="BJ66" s="155" t="s">
        <v>546</v>
      </c>
      <c r="BK66" s="214">
        <v>559424.54</v>
      </c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6"/>
    </row>
    <row r="67" spans="1:114" ht="12.75" customHeight="1">
      <c r="A67" s="314" t="s">
        <v>692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5"/>
      <c r="BF67" s="148" t="s">
        <v>541</v>
      </c>
      <c r="BG67" s="168" t="s">
        <v>545</v>
      </c>
      <c r="BH67" s="208" t="s">
        <v>693</v>
      </c>
      <c r="BI67" s="208" t="s">
        <v>694</v>
      </c>
      <c r="BJ67" s="155" t="s">
        <v>546</v>
      </c>
      <c r="BK67" s="214">
        <v>18876</v>
      </c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6"/>
    </row>
    <row r="68" spans="1:114" ht="12.75" customHeight="1">
      <c r="A68" s="314" t="s">
        <v>547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5"/>
      <c r="BF68" s="148" t="s">
        <v>542</v>
      </c>
      <c r="BG68" s="168" t="s">
        <v>545</v>
      </c>
      <c r="BH68" s="205"/>
      <c r="BI68" s="205"/>
      <c r="BJ68" s="155" t="s">
        <v>546</v>
      </c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6"/>
    </row>
    <row r="69" spans="1:114" ht="12.75" customHeight="1">
      <c r="A69" s="314" t="s">
        <v>548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5"/>
      <c r="BF69" s="148" t="s">
        <v>543</v>
      </c>
      <c r="BG69" s="168" t="s">
        <v>545</v>
      </c>
      <c r="BH69" s="155"/>
      <c r="BI69" s="155"/>
      <c r="BJ69" s="155" t="s">
        <v>546</v>
      </c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6"/>
    </row>
    <row r="70" spans="1:114" ht="12.75" customHeight="1">
      <c r="A70" s="314" t="s">
        <v>549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4"/>
      <c r="BE70" s="315"/>
      <c r="BF70" s="148" t="s">
        <v>544</v>
      </c>
      <c r="BG70" s="168" t="s">
        <v>545</v>
      </c>
      <c r="BH70" s="155"/>
      <c r="BI70" s="155"/>
      <c r="BJ70" s="155" t="s">
        <v>546</v>
      </c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6"/>
    </row>
    <row r="71" spans="1:114" ht="12.75" customHeight="1">
      <c r="A71" s="314" t="s">
        <v>550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5"/>
      <c r="BF71" s="148" t="s">
        <v>557</v>
      </c>
      <c r="BG71" s="168" t="s">
        <v>545</v>
      </c>
      <c r="BH71" s="155"/>
      <c r="BI71" s="155"/>
      <c r="BJ71" s="155" t="s">
        <v>546</v>
      </c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6"/>
    </row>
    <row r="72" spans="1:114" ht="9.75">
      <c r="A72" s="308" t="s">
        <v>494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10"/>
      <c r="BF72" s="151" t="s">
        <v>54</v>
      </c>
      <c r="BG72" s="168" t="s">
        <v>36</v>
      </c>
      <c r="BH72" s="155"/>
      <c r="BI72" s="149"/>
      <c r="BJ72" s="155"/>
      <c r="BK72" s="220">
        <f>BK74</f>
        <v>0</v>
      </c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>
        <f>BX74</f>
        <v>0</v>
      </c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>
        <f>CK74</f>
        <v>0</v>
      </c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14" t="str">
        <f>CX73</f>
        <v>х</v>
      </c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307"/>
    </row>
    <row r="73" spans="1:114" s="203" customFormat="1" ht="9.75">
      <c r="A73" s="313" t="s">
        <v>55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5"/>
      <c r="BF73" s="150" t="s">
        <v>56</v>
      </c>
      <c r="BG73" s="168" t="s">
        <v>57</v>
      </c>
      <c r="BH73" s="202"/>
      <c r="BI73" s="202"/>
      <c r="BJ73" s="202"/>
      <c r="BK73" s="316"/>
      <c r="BL73" s="316"/>
      <c r="BM73" s="316"/>
      <c r="BN73" s="316"/>
      <c r="BO73" s="316"/>
      <c r="BP73" s="316"/>
      <c r="BQ73" s="316"/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316"/>
      <c r="CE73" s="316"/>
      <c r="CF73" s="316"/>
      <c r="CG73" s="316"/>
      <c r="CH73" s="316"/>
      <c r="CI73" s="316"/>
      <c r="CJ73" s="316"/>
      <c r="CK73" s="316"/>
      <c r="CL73" s="316"/>
      <c r="CM73" s="316"/>
      <c r="CN73" s="316"/>
      <c r="CO73" s="316"/>
      <c r="CP73" s="316"/>
      <c r="CQ73" s="316"/>
      <c r="CR73" s="316"/>
      <c r="CS73" s="316"/>
      <c r="CT73" s="316"/>
      <c r="CU73" s="316"/>
      <c r="CV73" s="316"/>
      <c r="CW73" s="316"/>
      <c r="CX73" s="311" t="s">
        <v>36</v>
      </c>
      <c r="CY73" s="311"/>
      <c r="CZ73" s="311"/>
      <c r="DA73" s="311"/>
      <c r="DB73" s="311"/>
      <c r="DC73" s="311"/>
      <c r="DD73" s="311"/>
      <c r="DE73" s="311"/>
      <c r="DF73" s="311"/>
      <c r="DG73" s="311"/>
      <c r="DH73" s="311"/>
      <c r="DI73" s="311"/>
      <c r="DJ73" s="312"/>
    </row>
    <row r="74" spans="1:114" s="203" customFormat="1" ht="23.25" customHeight="1">
      <c r="A74" s="313" t="s">
        <v>682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5"/>
      <c r="BF74" s="150" t="s">
        <v>159</v>
      </c>
      <c r="BG74" s="168" t="s">
        <v>45</v>
      </c>
      <c r="BH74" s="162"/>
      <c r="BI74" s="202"/>
      <c r="BJ74" s="202" t="s">
        <v>65</v>
      </c>
      <c r="BK74" s="316"/>
      <c r="BL74" s="316"/>
      <c r="BM74" s="316"/>
      <c r="BN74" s="316"/>
      <c r="BO74" s="316"/>
      <c r="BP74" s="316"/>
      <c r="BQ74" s="316"/>
      <c r="BR74" s="316"/>
      <c r="BS74" s="316"/>
      <c r="BT74" s="316"/>
      <c r="BU74" s="316"/>
      <c r="BV74" s="316"/>
      <c r="BW74" s="316"/>
      <c r="BX74" s="316"/>
      <c r="BY74" s="316"/>
      <c r="BZ74" s="316"/>
      <c r="CA74" s="316"/>
      <c r="CB74" s="316"/>
      <c r="CC74" s="316"/>
      <c r="CD74" s="316"/>
      <c r="CE74" s="316"/>
      <c r="CF74" s="316"/>
      <c r="CG74" s="316"/>
      <c r="CH74" s="316"/>
      <c r="CI74" s="316"/>
      <c r="CJ74" s="316"/>
      <c r="CK74" s="316"/>
      <c r="CL74" s="316"/>
      <c r="CM74" s="316"/>
      <c r="CN74" s="316"/>
      <c r="CO74" s="316"/>
      <c r="CP74" s="316"/>
      <c r="CQ74" s="316"/>
      <c r="CR74" s="316"/>
      <c r="CS74" s="316"/>
      <c r="CT74" s="316"/>
      <c r="CU74" s="316"/>
      <c r="CV74" s="316"/>
      <c r="CW74" s="316"/>
      <c r="CX74" s="311"/>
      <c r="CY74" s="311"/>
      <c r="CZ74" s="311"/>
      <c r="DA74" s="311"/>
      <c r="DB74" s="311"/>
      <c r="DC74" s="311"/>
      <c r="DD74" s="311"/>
      <c r="DE74" s="311"/>
      <c r="DF74" s="311"/>
      <c r="DG74" s="311"/>
      <c r="DH74" s="311"/>
      <c r="DI74" s="311"/>
      <c r="DJ74" s="312"/>
    </row>
    <row r="75" spans="1:114" ht="9.75">
      <c r="A75" s="305" t="s">
        <v>58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6"/>
      <c r="BF75" s="151" t="s">
        <v>59</v>
      </c>
      <c r="BG75" s="170" t="s">
        <v>36</v>
      </c>
      <c r="BH75" s="162"/>
      <c r="BI75" s="152"/>
      <c r="BJ75" s="162" t="s">
        <v>36</v>
      </c>
      <c r="BK75" s="220">
        <f>BK77+BK84+BK104+BK110+BK120+BK123+BK132+BK137+BK141+BK117+BK146</f>
        <v>30006004.88</v>
      </c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>
        <f>BX77+BX84+BX104+BX110+BX120+BX123+BX132+BX137+BX141</f>
        <v>23049800.59</v>
      </c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>
        <f>CK77+CK84+CK104+CK110+CK120+CK123+CK132+CK137+CK141</f>
        <v>21108382.94</v>
      </c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15" t="s">
        <v>36</v>
      </c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6"/>
    </row>
    <row r="76" spans="1:114" ht="9.75">
      <c r="A76" s="211" t="s">
        <v>41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3"/>
      <c r="BF76" s="148"/>
      <c r="BG76" s="168"/>
      <c r="BH76" s="155"/>
      <c r="BI76" s="149"/>
      <c r="BJ76" s="155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5" t="s">
        <v>36</v>
      </c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6"/>
    </row>
    <row r="77" spans="1:114" ht="27" customHeight="1">
      <c r="A77" s="337" t="s">
        <v>243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8"/>
      <c r="BE77" s="339"/>
      <c r="BF77" s="151" t="s">
        <v>60</v>
      </c>
      <c r="BG77" s="170" t="s">
        <v>36</v>
      </c>
      <c r="BH77" s="162"/>
      <c r="BI77" s="152"/>
      <c r="BJ77" s="162" t="s">
        <v>36</v>
      </c>
      <c r="BK77" s="220">
        <f>BK78+BK80+BK81+BK82+BK83+BK79</f>
        <v>22251347</v>
      </c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>
        <f>BX78+BX80+BX81+BX82+BX83+BX79</f>
        <v>20891952</v>
      </c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>
        <f>CK78+CK80+CK81+CK82+CK83+CK79</f>
        <v>18570625</v>
      </c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1" t="s">
        <v>36</v>
      </c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2"/>
    </row>
    <row r="78" spans="1:114" ht="21.75" customHeight="1">
      <c r="A78" s="211" t="s">
        <v>170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3"/>
      <c r="BF78" s="148" t="s">
        <v>61</v>
      </c>
      <c r="BG78" s="168" t="s">
        <v>62</v>
      </c>
      <c r="BH78" s="175" t="s">
        <v>633</v>
      </c>
      <c r="BI78" s="149" t="s">
        <v>635</v>
      </c>
      <c r="BJ78" s="155" t="s">
        <v>171</v>
      </c>
      <c r="BK78" s="214">
        <v>16765090</v>
      </c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>
        <v>15850000</v>
      </c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>
        <v>14100000</v>
      </c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5" t="s">
        <v>36</v>
      </c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6"/>
    </row>
    <row r="79" spans="1:114" ht="21.75" customHeight="1">
      <c r="A79" s="211" t="s">
        <v>170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3"/>
      <c r="BF79" s="148" t="s">
        <v>61</v>
      </c>
      <c r="BG79" s="168" t="s">
        <v>62</v>
      </c>
      <c r="BH79" s="175" t="s">
        <v>633</v>
      </c>
      <c r="BI79" s="149" t="s">
        <v>635</v>
      </c>
      <c r="BJ79" s="175" t="s">
        <v>639</v>
      </c>
      <c r="BK79" s="214">
        <v>100000</v>
      </c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>
        <v>100000</v>
      </c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>
        <v>100000</v>
      </c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5" t="s">
        <v>36</v>
      </c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6"/>
    </row>
    <row r="80" spans="1:114" ht="21.75" customHeight="1">
      <c r="A80" s="211" t="s">
        <v>170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3"/>
      <c r="BF80" s="148" t="s">
        <v>182</v>
      </c>
      <c r="BG80" s="168" t="s">
        <v>64</v>
      </c>
      <c r="BH80" s="175" t="s">
        <v>633</v>
      </c>
      <c r="BI80" s="149" t="s">
        <v>635</v>
      </c>
      <c r="BJ80" s="155" t="s">
        <v>174</v>
      </c>
      <c r="BK80" s="214">
        <v>5093257</v>
      </c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>
        <v>4648952</v>
      </c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>
        <v>4077625</v>
      </c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5" t="s">
        <v>36</v>
      </c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6"/>
    </row>
    <row r="81" spans="1:114" s="203" customFormat="1" ht="22.5" customHeight="1">
      <c r="A81" s="340" t="s">
        <v>681</v>
      </c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2"/>
      <c r="BF81" s="150" t="s">
        <v>183</v>
      </c>
      <c r="BG81" s="168" t="s">
        <v>64</v>
      </c>
      <c r="BH81" s="202"/>
      <c r="BI81" s="202"/>
      <c r="BJ81" s="202"/>
      <c r="BK81" s="316"/>
      <c r="BL81" s="316"/>
      <c r="BM81" s="316"/>
      <c r="BN81" s="316"/>
      <c r="BO81" s="316"/>
      <c r="BP81" s="316"/>
      <c r="BQ81" s="316"/>
      <c r="BR81" s="316"/>
      <c r="BS81" s="316"/>
      <c r="BT81" s="316"/>
      <c r="BU81" s="316"/>
      <c r="BV81" s="316"/>
      <c r="BW81" s="316"/>
      <c r="BX81" s="343"/>
      <c r="BY81" s="344"/>
      <c r="BZ81" s="344"/>
      <c r="CA81" s="344"/>
      <c r="CB81" s="344"/>
      <c r="CC81" s="344"/>
      <c r="CD81" s="344"/>
      <c r="CE81" s="344"/>
      <c r="CF81" s="344"/>
      <c r="CG81" s="344"/>
      <c r="CH81" s="344"/>
      <c r="CI81" s="344"/>
      <c r="CJ81" s="345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  <c r="CW81" s="316"/>
      <c r="CX81" s="311" t="s">
        <v>36</v>
      </c>
      <c r="CY81" s="311"/>
      <c r="CZ81" s="311"/>
      <c r="DA81" s="311"/>
      <c r="DB81" s="311"/>
      <c r="DC81" s="311"/>
      <c r="DD81" s="311"/>
      <c r="DE81" s="311"/>
      <c r="DF81" s="311"/>
      <c r="DG81" s="311"/>
      <c r="DH81" s="311"/>
      <c r="DI81" s="311"/>
      <c r="DJ81" s="312"/>
    </row>
    <row r="82" spans="1:114" ht="21.75" customHeight="1">
      <c r="A82" s="211" t="s">
        <v>170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3"/>
      <c r="BF82" s="148" t="s">
        <v>184</v>
      </c>
      <c r="BG82" s="168" t="s">
        <v>80</v>
      </c>
      <c r="BH82" s="175" t="s">
        <v>633</v>
      </c>
      <c r="BI82" s="149" t="s">
        <v>635</v>
      </c>
      <c r="BJ82" s="210" t="s">
        <v>178</v>
      </c>
      <c r="BK82" s="214">
        <v>120000</v>
      </c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>
        <v>250000</v>
      </c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>
        <v>250000</v>
      </c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15" t="s">
        <v>36</v>
      </c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6"/>
    </row>
    <row r="83" spans="1:114" ht="21.75" customHeight="1">
      <c r="A83" s="211" t="s">
        <v>170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3"/>
      <c r="BF83" s="148" t="s">
        <v>185</v>
      </c>
      <c r="BG83" s="168" t="s">
        <v>80</v>
      </c>
      <c r="BH83" s="175" t="s">
        <v>633</v>
      </c>
      <c r="BI83" s="149" t="s">
        <v>635</v>
      </c>
      <c r="BJ83" s="155" t="s">
        <v>179</v>
      </c>
      <c r="BK83" s="214">
        <v>173000</v>
      </c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>
        <v>43000</v>
      </c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>
        <v>43000</v>
      </c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5" t="s">
        <v>36</v>
      </c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6"/>
    </row>
    <row r="84" spans="1:114" ht="21.75" customHeight="1">
      <c r="A84" s="337" t="s">
        <v>242</v>
      </c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8"/>
      <c r="BE84" s="339"/>
      <c r="BF84" s="151" t="s">
        <v>67</v>
      </c>
      <c r="BG84" s="170" t="s">
        <v>36</v>
      </c>
      <c r="BH84" s="162"/>
      <c r="BI84" s="152"/>
      <c r="BJ84" s="162" t="s">
        <v>36</v>
      </c>
      <c r="BK84" s="220">
        <f>SUM(BK85:BW103)</f>
        <v>2761709.1</v>
      </c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>
        <f>SUM(BX85:CJ102)</f>
        <v>2157848.59</v>
      </c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>
        <f>SUM(CK85:CW102)</f>
        <v>2537757.94</v>
      </c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1" t="s">
        <v>36</v>
      </c>
      <c r="CY84" s="221"/>
      <c r="CZ84" s="221"/>
      <c r="DA84" s="221"/>
      <c r="DB84" s="221"/>
      <c r="DC84" s="221"/>
      <c r="DD84" s="221"/>
      <c r="DE84" s="221"/>
      <c r="DF84" s="221"/>
      <c r="DG84" s="221"/>
      <c r="DH84" s="221"/>
      <c r="DI84" s="221"/>
      <c r="DJ84" s="222"/>
    </row>
    <row r="85" spans="1:114" ht="21.75" customHeight="1">
      <c r="A85" s="211" t="s">
        <v>181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3"/>
      <c r="BF85" s="148" t="s">
        <v>68</v>
      </c>
      <c r="BG85" s="168" t="s">
        <v>62</v>
      </c>
      <c r="BH85" s="155"/>
      <c r="BI85" s="149"/>
      <c r="BJ85" s="155" t="s">
        <v>171</v>
      </c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5" t="s">
        <v>36</v>
      </c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6"/>
    </row>
    <row r="86" spans="1:114" ht="21.75" customHeight="1">
      <c r="A86" s="211" t="s">
        <v>181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3"/>
      <c r="BF86" s="148" t="s">
        <v>69</v>
      </c>
      <c r="BG86" s="168" t="s">
        <v>63</v>
      </c>
      <c r="BH86" s="155"/>
      <c r="BI86" s="149"/>
      <c r="BJ86" s="155" t="s">
        <v>172</v>
      </c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5" t="s">
        <v>36</v>
      </c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6"/>
    </row>
    <row r="87" spans="1:114" ht="21.75" customHeight="1">
      <c r="A87" s="211" t="s">
        <v>181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3"/>
      <c r="BF87" s="148" t="s">
        <v>193</v>
      </c>
      <c r="BG87" s="168" t="s">
        <v>64</v>
      </c>
      <c r="BH87" s="155"/>
      <c r="BI87" s="149"/>
      <c r="BJ87" s="155" t="s">
        <v>174</v>
      </c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5" t="s">
        <v>36</v>
      </c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6"/>
    </row>
    <row r="88" spans="1:114" ht="21.75" customHeight="1">
      <c r="A88" s="211" t="s">
        <v>181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3"/>
      <c r="BF88" s="148" t="s">
        <v>194</v>
      </c>
      <c r="BG88" s="168" t="s">
        <v>80</v>
      </c>
      <c r="BH88" s="175" t="s">
        <v>632</v>
      </c>
      <c r="BI88" s="149" t="s">
        <v>634</v>
      </c>
      <c r="BJ88" s="155" t="s">
        <v>175</v>
      </c>
      <c r="BK88" s="214">
        <v>24000</v>
      </c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>
        <v>24000</v>
      </c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>
        <v>24000</v>
      </c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5" t="s">
        <v>36</v>
      </c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6"/>
    </row>
    <row r="89" spans="1:114" ht="21.75" customHeight="1">
      <c r="A89" s="211" t="s">
        <v>181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3"/>
      <c r="BF89" s="148" t="s">
        <v>195</v>
      </c>
      <c r="BG89" s="168" t="s">
        <v>80</v>
      </c>
      <c r="BH89" s="155"/>
      <c r="BI89" s="149"/>
      <c r="BJ89" s="155" t="s">
        <v>176</v>
      </c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5" t="s">
        <v>36</v>
      </c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6"/>
    </row>
    <row r="90" spans="1:114" ht="21.75" customHeight="1">
      <c r="A90" s="211" t="s">
        <v>181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3"/>
      <c r="BF90" s="148" t="s">
        <v>196</v>
      </c>
      <c r="BG90" s="168" t="s">
        <v>80</v>
      </c>
      <c r="BH90" s="175" t="s">
        <v>632</v>
      </c>
      <c r="BI90" s="149" t="s">
        <v>634</v>
      </c>
      <c r="BJ90" s="155" t="s">
        <v>186</v>
      </c>
      <c r="BK90" s="214">
        <v>363366.31</v>
      </c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>
        <v>383373</v>
      </c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>
        <v>383373</v>
      </c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5" t="s">
        <v>36</v>
      </c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6"/>
    </row>
    <row r="91" spans="1:114" ht="21.75" customHeight="1">
      <c r="A91" s="211" t="s">
        <v>181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3"/>
      <c r="BF91" s="148" t="s">
        <v>196</v>
      </c>
      <c r="BG91" s="168" t="s">
        <v>689</v>
      </c>
      <c r="BH91" s="206" t="s">
        <v>632</v>
      </c>
      <c r="BI91" s="149" t="s">
        <v>688</v>
      </c>
      <c r="BJ91" s="206" t="s">
        <v>186</v>
      </c>
      <c r="BK91" s="214">
        <v>1399006.69</v>
      </c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>
        <v>775139.49</v>
      </c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>
        <v>1155048.84</v>
      </c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5" t="s">
        <v>36</v>
      </c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6"/>
    </row>
    <row r="92" spans="1:114" ht="21.75" customHeight="1">
      <c r="A92" s="211" t="s">
        <v>181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3"/>
      <c r="BF92" s="148" t="s">
        <v>197</v>
      </c>
      <c r="BG92" s="168" t="s">
        <v>80</v>
      </c>
      <c r="BH92" s="175" t="s">
        <v>632</v>
      </c>
      <c r="BI92" s="149" t="s">
        <v>634</v>
      </c>
      <c r="BJ92" s="155" t="s">
        <v>177</v>
      </c>
      <c r="BK92" s="214">
        <v>328914.68</v>
      </c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>
        <v>379002</v>
      </c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>
        <v>379002</v>
      </c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6"/>
    </row>
    <row r="93" spans="1:114" ht="21.75" customHeight="1">
      <c r="A93" s="211" t="s">
        <v>181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3"/>
      <c r="BF93" s="148" t="s">
        <v>198</v>
      </c>
      <c r="BG93" s="168" t="s">
        <v>80</v>
      </c>
      <c r="BH93" s="175" t="s">
        <v>632</v>
      </c>
      <c r="BI93" s="149" t="s">
        <v>634</v>
      </c>
      <c r="BJ93" s="155" t="s">
        <v>173</v>
      </c>
      <c r="BK93" s="214">
        <v>279853.4</v>
      </c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>
        <v>242800</v>
      </c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>
        <v>242800</v>
      </c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5" t="s">
        <v>36</v>
      </c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6"/>
    </row>
    <row r="94" spans="1:114" ht="21.75" customHeight="1">
      <c r="A94" s="211" t="s">
        <v>181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3"/>
      <c r="BF94" s="148" t="s">
        <v>199</v>
      </c>
      <c r="BG94" s="168" t="s">
        <v>80</v>
      </c>
      <c r="BH94" s="155"/>
      <c r="BI94" s="149"/>
      <c r="BJ94" s="155" t="s">
        <v>187</v>
      </c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5" t="s">
        <v>36</v>
      </c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6"/>
    </row>
    <row r="95" spans="1:114" ht="21.75" customHeight="1">
      <c r="A95" s="211" t="s">
        <v>181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3"/>
      <c r="BF95" s="148" t="s">
        <v>200</v>
      </c>
      <c r="BG95" s="168" t="s">
        <v>80</v>
      </c>
      <c r="BH95" s="155"/>
      <c r="BI95" s="149"/>
      <c r="BJ95" s="155" t="s">
        <v>188</v>
      </c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5" t="s">
        <v>36</v>
      </c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6"/>
    </row>
    <row r="96" spans="1:114" ht="21.75" customHeight="1">
      <c r="A96" s="211" t="s">
        <v>181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3"/>
      <c r="BF96" s="148" t="s">
        <v>70</v>
      </c>
      <c r="BG96" s="168" t="s">
        <v>80</v>
      </c>
      <c r="BH96" s="155"/>
      <c r="BI96" s="149"/>
      <c r="BJ96" s="155" t="s">
        <v>178</v>
      </c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15" t="s">
        <v>36</v>
      </c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6"/>
    </row>
    <row r="97" spans="1:114" ht="21.75" customHeight="1">
      <c r="A97" s="211" t="s">
        <v>181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3"/>
      <c r="BF97" s="148" t="s">
        <v>201</v>
      </c>
      <c r="BG97" s="168" t="s">
        <v>80</v>
      </c>
      <c r="BH97" s="155"/>
      <c r="BI97" s="149"/>
      <c r="BJ97" s="155" t="s">
        <v>189</v>
      </c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5" t="s">
        <v>36</v>
      </c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6"/>
    </row>
    <row r="98" spans="1:114" ht="21.75" customHeight="1">
      <c r="A98" s="211" t="s">
        <v>181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3"/>
      <c r="BF98" s="148" t="s">
        <v>202</v>
      </c>
      <c r="BG98" s="168" t="s">
        <v>80</v>
      </c>
      <c r="BH98" s="175" t="s">
        <v>632</v>
      </c>
      <c r="BI98" s="149" t="s">
        <v>634</v>
      </c>
      <c r="BJ98" s="175" t="s">
        <v>640</v>
      </c>
      <c r="BK98" s="214">
        <v>60000</v>
      </c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>
        <v>30000</v>
      </c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>
        <v>30000</v>
      </c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5" t="s">
        <v>36</v>
      </c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6"/>
    </row>
    <row r="99" spans="1:114" ht="21.75" customHeight="1">
      <c r="A99" s="211" t="s">
        <v>181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3"/>
      <c r="BF99" s="148" t="s">
        <v>203</v>
      </c>
      <c r="BG99" s="168" t="s">
        <v>80</v>
      </c>
      <c r="BH99" s="175" t="s">
        <v>632</v>
      </c>
      <c r="BI99" s="149" t="s">
        <v>634</v>
      </c>
      <c r="BJ99" s="155" t="s">
        <v>190</v>
      </c>
      <c r="BK99" s="214">
        <v>35140</v>
      </c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>
        <v>30000</v>
      </c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>
        <v>30000</v>
      </c>
      <c r="CL99" s="214"/>
      <c r="CM99" s="214"/>
      <c r="CN99" s="214"/>
      <c r="CO99" s="214"/>
      <c r="CP99" s="214"/>
      <c r="CQ99" s="214"/>
      <c r="CR99" s="214"/>
      <c r="CS99" s="214"/>
      <c r="CT99" s="214"/>
      <c r="CU99" s="214"/>
      <c r="CV99" s="214"/>
      <c r="CW99" s="214"/>
      <c r="CX99" s="215" t="s">
        <v>36</v>
      </c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6"/>
    </row>
    <row r="100" spans="1:114" ht="21.75" customHeight="1">
      <c r="A100" s="211" t="s">
        <v>181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3"/>
      <c r="BF100" s="148" t="s">
        <v>204</v>
      </c>
      <c r="BG100" s="168" t="s">
        <v>80</v>
      </c>
      <c r="BH100" s="175" t="s">
        <v>632</v>
      </c>
      <c r="BI100" s="149" t="s">
        <v>634</v>
      </c>
      <c r="BJ100" s="155" t="s">
        <v>179</v>
      </c>
      <c r="BK100" s="214">
        <v>82183.02</v>
      </c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>
        <v>104289.1</v>
      </c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>
        <v>104289.1</v>
      </c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5" t="s">
        <v>36</v>
      </c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6"/>
    </row>
    <row r="101" spans="1:114" ht="21.75" customHeight="1">
      <c r="A101" s="211" t="s">
        <v>181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3"/>
      <c r="BF101" s="148" t="s">
        <v>205</v>
      </c>
      <c r="BG101" s="168" t="s">
        <v>80</v>
      </c>
      <c r="BH101" s="155"/>
      <c r="BI101" s="149"/>
      <c r="BJ101" s="155" t="s">
        <v>191</v>
      </c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5" t="s">
        <v>36</v>
      </c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6"/>
    </row>
    <row r="102" spans="1:114" ht="21.75" customHeight="1">
      <c r="A102" s="211" t="s">
        <v>181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3"/>
      <c r="BF102" s="148" t="s">
        <v>206</v>
      </c>
      <c r="BG102" s="168" t="s">
        <v>73</v>
      </c>
      <c r="BH102" s="175" t="s">
        <v>632</v>
      </c>
      <c r="BI102" s="149" t="s">
        <v>634</v>
      </c>
      <c r="BJ102" s="155" t="s">
        <v>192</v>
      </c>
      <c r="BK102" s="214">
        <v>189245</v>
      </c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>
        <v>189245</v>
      </c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>
        <v>189245</v>
      </c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5" t="s">
        <v>36</v>
      </c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6"/>
    </row>
    <row r="103" spans="1:114" ht="21.75" customHeight="1">
      <c r="A103" s="211" t="s">
        <v>181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3"/>
      <c r="BF103" s="148" t="s">
        <v>667</v>
      </c>
      <c r="BG103" s="168" t="s">
        <v>647</v>
      </c>
      <c r="BH103" s="199" t="s">
        <v>632</v>
      </c>
      <c r="BI103" s="149" t="s">
        <v>634</v>
      </c>
      <c r="BJ103" s="199" t="s">
        <v>668</v>
      </c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>
        <v>0</v>
      </c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>
        <v>0</v>
      </c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5" t="s">
        <v>36</v>
      </c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6"/>
    </row>
    <row r="104" spans="1:114" ht="14.25" customHeight="1">
      <c r="A104" s="346" t="s">
        <v>241</v>
      </c>
      <c r="B104" s="347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/>
      <c r="AA104" s="347"/>
      <c r="AB104" s="347"/>
      <c r="AC104" s="347"/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7"/>
      <c r="BB104" s="347"/>
      <c r="BC104" s="347"/>
      <c r="BD104" s="347"/>
      <c r="BE104" s="348"/>
      <c r="BF104" s="151" t="s">
        <v>71</v>
      </c>
      <c r="BG104" s="170" t="s">
        <v>36</v>
      </c>
      <c r="BH104" s="162"/>
      <c r="BI104" s="152"/>
      <c r="BJ104" s="162" t="s">
        <v>36</v>
      </c>
      <c r="BK104" s="220">
        <f>SUM(BK105:BW109)</f>
        <v>578300.54</v>
      </c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>
        <f>SUM(BX105:CJ109)</f>
        <v>0</v>
      </c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>
        <f>SUM(CK105:CW109)</f>
        <v>0</v>
      </c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1" t="s">
        <v>36</v>
      </c>
      <c r="CY104" s="221"/>
      <c r="CZ104" s="221"/>
      <c r="DA104" s="221"/>
      <c r="DB104" s="221"/>
      <c r="DC104" s="221"/>
      <c r="DD104" s="221"/>
      <c r="DE104" s="221"/>
      <c r="DF104" s="221"/>
      <c r="DG104" s="221"/>
      <c r="DH104" s="221"/>
      <c r="DI104" s="221"/>
      <c r="DJ104" s="222"/>
    </row>
    <row r="105" spans="1:114" ht="14.25" customHeight="1">
      <c r="A105" s="217" t="s">
        <v>165</v>
      </c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9"/>
      <c r="BF105" s="148" t="s">
        <v>72</v>
      </c>
      <c r="BG105" s="168" t="s">
        <v>79</v>
      </c>
      <c r="BH105" s="155"/>
      <c r="BI105" s="149"/>
      <c r="BJ105" s="155" t="s">
        <v>177</v>
      </c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5" t="s">
        <v>36</v>
      </c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6"/>
    </row>
    <row r="106" spans="1:114" ht="14.25" customHeight="1">
      <c r="A106" s="217" t="s">
        <v>165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9"/>
      <c r="BF106" s="148" t="s">
        <v>207</v>
      </c>
      <c r="BG106" s="168" t="s">
        <v>80</v>
      </c>
      <c r="BH106" s="155"/>
      <c r="BI106" s="149"/>
      <c r="BJ106" s="155" t="s">
        <v>177</v>
      </c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5" t="s">
        <v>36</v>
      </c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6"/>
    </row>
    <row r="107" spans="1:114" ht="14.25" customHeight="1">
      <c r="A107" s="217" t="s">
        <v>165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9"/>
      <c r="BF107" s="148" t="s">
        <v>208</v>
      </c>
      <c r="BG107" s="168" t="s">
        <v>80</v>
      </c>
      <c r="BH107" s="201"/>
      <c r="BI107" s="201"/>
      <c r="BJ107" s="155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5" t="s">
        <v>36</v>
      </c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6"/>
    </row>
    <row r="108" spans="1:114" ht="14.25" customHeight="1">
      <c r="A108" s="217" t="s">
        <v>165</v>
      </c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9"/>
      <c r="BF108" s="148" t="s">
        <v>209</v>
      </c>
      <c r="BG108" s="168" t="s">
        <v>80</v>
      </c>
      <c r="BH108" s="208" t="s">
        <v>693</v>
      </c>
      <c r="BI108" s="208" t="s">
        <v>694</v>
      </c>
      <c r="BJ108" s="208" t="s">
        <v>173</v>
      </c>
      <c r="BK108" s="214">
        <v>18876</v>
      </c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5" t="s">
        <v>36</v>
      </c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6"/>
    </row>
    <row r="109" spans="1:114" ht="14.25" customHeight="1">
      <c r="A109" s="217" t="s">
        <v>165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9"/>
      <c r="BF109" s="148" t="s">
        <v>210</v>
      </c>
      <c r="BG109" s="168" t="s">
        <v>80</v>
      </c>
      <c r="BH109" s="175" t="s">
        <v>627</v>
      </c>
      <c r="BI109" s="175" t="s">
        <v>626</v>
      </c>
      <c r="BJ109" s="175" t="s">
        <v>189</v>
      </c>
      <c r="BK109" s="214">
        <v>559424.54</v>
      </c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5" t="s">
        <v>36</v>
      </c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6"/>
    </row>
    <row r="110" spans="1:114" ht="14.25" customHeight="1">
      <c r="A110" s="346" t="s">
        <v>211</v>
      </c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7"/>
      <c r="AP110" s="347"/>
      <c r="AQ110" s="347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7"/>
      <c r="BB110" s="347"/>
      <c r="BC110" s="347"/>
      <c r="BD110" s="347"/>
      <c r="BE110" s="348"/>
      <c r="BF110" s="151" t="s">
        <v>74</v>
      </c>
      <c r="BG110" s="170" t="s">
        <v>36</v>
      </c>
      <c r="BH110" s="162"/>
      <c r="BI110" s="152"/>
      <c r="BJ110" s="162" t="s">
        <v>36</v>
      </c>
      <c r="BK110" s="220">
        <f>SUM(BK111:BW116)</f>
        <v>0</v>
      </c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>
        <f>SUM(BX111:CJ116)</f>
        <v>0</v>
      </c>
      <c r="BY110" s="220"/>
      <c r="BZ110" s="220"/>
      <c r="CA110" s="220"/>
      <c r="CB110" s="220"/>
      <c r="CC110" s="220"/>
      <c r="CD110" s="220"/>
      <c r="CE110" s="220"/>
      <c r="CF110" s="220"/>
      <c r="CG110" s="220"/>
      <c r="CH110" s="220"/>
      <c r="CI110" s="220"/>
      <c r="CJ110" s="220"/>
      <c r="CK110" s="220">
        <f>SUM(CK111:CW116)</f>
        <v>0</v>
      </c>
      <c r="CL110" s="220"/>
      <c r="CM110" s="220"/>
      <c r="CN110" s="220"/>
      <c r="CO110" s="220"/>
      <c r="CP110" s="220"/>
      <c r="CQ110" s="220"/>
      <c r="CR110" s="220"/>
      <c r="CS110" s="220"/>
      <c r="CT110" s="220"/>
      <c r="CU110" s="220"/>
      <c r="CV110" s="220"/>
      <c r="CW110" s="220"/>
      <c r="CX110" s="215" t="s">
        <v>36</v>
      </c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6"/>
    </row>
    <row r="111" spans="1:114" ht="14.25" customHeight="1">
      <c r="A111" s="217" t="s">
        <v>211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9"/>
      <c r="BF111" s="148" t="s">
        <v>75</v>
      </c>
      <c r="BG111" s="168" t="s">
        <v>62</v>
      </c>
      <c r="BH111" s="155"/>
      <c r="BI111" s="149" t="s">
        <v>240</v>
      </c>
      <c r="BJ111" s="155" t="s">
        <v>171</v>
      </c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5" t="s">
        <v>36</v>
      </c>
      <c r="CY111" s="215"/>
      <c r="CZ111" s="215"/>
      <c r="DA111" s="215"/>
      <c r="DB111" s="215"/>
      <c r="DC111" s="215"/>
      <c r="DD111" s="215"/>
      <c r="DE111" s="215"/>
      <c r="DF111" s="215"/>
      <c r="DG111" s="215"/>
      <c r="DH111" s="215"/>
      <c r="DI111" s="215"/>
      <c r="DJ111" s="216"/>
    </row>
    <row r="112" spans="1:114" ht="14.25" customHeight="1">
      <c r="A112" s="217" t="s">
        <v>211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9"/>
      <c r="BF112" s="148" t="s">
        <v>212</v>
      </c>
      <c r="BG112" s="168" t="s">
        <v>64</v>
      </c>
      <c r="BH112" s="155"/>
      <c r="BI112" s="149" t="s">
        <v>240</v>
      </c>
      <c r="BJ112" s="155" t="s">
        <v>174</v>
      </c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4"/>
      <c r="CT112" s="214"/>
      <c r="CU112" s="214"/>
      <c r="CV112" s="214"/>
      <c r="CW112" s="214"/>
      <c r="CX112" s="215" t="s">
        <v>36</v>
      </c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6"/>
    </row>
    <row r="113" spans="1:114" ht="14.25" customHeight="1">
      <c r="A113" s="217" t="s">
        <v>211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9"/>
      <c r="BF113" s="148" t="s">
        <v>213</v>
      </c>
      <c r="BG113" s="168" t="s">
        <v>80</v>
      </c>
      <c r="BH113" s="155"/>
      <c r="BI113" s="149" t="s">
        <v>240</v>
      </c>
      <c r="BJ113" s="155" t="s">
        <v>175</v>
      </c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15" t="s">
        <v>36</v>
      </c>
      <c r="CY113" s="215"/>
      <c r="CZ113" s="215"/>
      <c r="DA113" s="215"/>
      <c r="DB113" s="215"/>
      <c r="DC113" s="215"/>
      <c r="DD113" s="215"/>
      <c r="DE113" s="215"/>
      <c r="DF113" s="215"/>
      <c r="DG113" s="215"/>
      <c r="DH113" s="215"/>
      <c r="DI113" s="215"/>
      <c r="DJ113" s="216"/>
    </row>
    <row r="114" spans="1:114" ht="14.25" customHeight="1">
      <c r="A114" s="217" t="s">
        <v>211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9"/>
      <c r="BF114" s="148" t="s">
        <v>214</v>
      </c>
      <c r="BG114" s="168" t="s">
        <v>80</v>
      </c>
      <c r="BH114" s="155"/>
      <c r="BI114" s="149" t="s">
        <v>240</v>
      </c>
      <c r="BJ114" s="155" t="s">
        <v>177</v>
      </c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5" t="s">
        <v>36</v>
      </c>
      <c r="CY114" s="215"/>
      <c r="CZ114" s="215"/>
      <c r="DA114" s="215"/>
      <c r="DB114" s="215"/>
      <c r="DC114" s="215"/>
      <c r="DD114" s="215"/>
      <c r="DE114" s="215"/>
      <c r="DF114" s="215"/>
      <c r="DG114" s="215"/>
      <c r="DH114" s="215"/>
      <c r="DI114" s="215"/>
      <c r="DJ114" s="216"/>
    </row>
    <row r="115" spans="1:114" ht="14.25" customHeight="1">
      <c r="A115" s="217" t="s">
        <v>211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9"/>
      <c r="BF115" s="148" t="s">
        <v>215</v>
      </c>
      <c r="BG115" s="168" t="s">
        <v>80</v>
      </c>
      <c r="BH115" s="155"/>
      <c r="BI115" s="149" t="s">
        <v>240</v>
      </c>
      <c r="BJ115" s="155" t="s">
        <v>178</v>
      </c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4"/>
      <c r="CR115" s="214"/>
      <c r="CS115" s="214"/>
      <c r="CT115" s="214"/>
      <c r="CU115" s="214"/>
      <c r="CV115" s="214"/>
      <c r="CW115" s="214"/>
      <c r="CX115" s="215" t="s">
        <v>36</v>
      </c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6"/>
    </row>
    <row r="116" spans="1:114" ht="14.25" customHeight="1">
      <c r="A116" s="217" t="s">
        <v>211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9"/>
      <c r="BF116" s="148" t="s">
        <v>216</v>
      </c>
      <c r="BG116" s="168" t="s">
        <v>80</v>
      </c>
      <c r="BH116" s="155"/>
      <c r="BI116" s="149" t="s">
        <v>240</v>
      </c>
      <c r="BJ116" s="155" t="s">
        <v>179</v>
      </c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5" t="s">
        <v>36</v>
      </c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6"/>
    </row>
    <row r="117" spans="1:114" ht="14.25" customHeight="1">
      <c r="A117" s="346" t="s">
        <v>648</v>
      </c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7"/>
      <c r="BB117" s="347"/>
      <c r="BC117" s="347"/>
      <c r="BD117" s="347"/>
      <c r="BE117" s="348"/>
      <c r="BF117" s="151" t="s">
        <v>76</v>
      </c>
      <c r="BG117" s="170" t="s">
        <v>36</v>
      </c>
      <c r="BH117" s="183" t="s">
        <v>638</v>
      </c>
      <c r="BI117" s="152"/>
      <c r="BJ117" s="162" t="s">
        <v>36</v>
      </c>
      <c r="BK117" s="220">
        <f>BK118+BK119</f>
        <v>256000</v>
      </c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>
        <f>SUM(BX118:CJ120)</f>
        <v>0</v>
      </c>
      <c r="BY117" s="220"/>
      <c r="BZ117" s="220"/>
      <c r="CA117" s="220"/>
      <c r="CB117" s="220"/>
      <c r="CC117" s="220"/>
      <c r="CD117" s="220"/>
      <c r="CE117" s="220"/>
      <c r="CF117" s="220"/>
      <c r="CG117" s="220"/>
      <c r="CH117" s="220"/>
      <c r="CI117" s="220"/>
      <c r="CJ117" s="220"/>
      <c r="CK117" s="220">
        <f>SUM(CK118:CW120)</f>
        <v>0</v>
      </c>
      <c r="CL117" s="220"/>
      <c r="CM117" s="220"/>
      <c r="CN117" s="220"/>
      <c r="CO117" s="220"/>
      <c r="CP117" s="220"/>
      <c r="CQ117" s="220"/>
      <c r="CR117" s="220"/>
      <c r="CS117" s="220"/>
      <c r="CT117" s="220"/>
      <c r="CU117" s="220"/>
      <c r="CV117" s="220"/>
      <c r="CW117" s="220"/>
      <c r="CX117" s="221" t="s">
        <v>36</v>
      </c>
      <c r="CY117" s="221"/>
      <c r="CZ117" s="221"/>
      <c r="DA117" s="221"/>
      <c r="DB117" s="221"/>
      <c r="DC117" s="221"/>
      <c r="DD117" s="221"/>
      <c r="DE117" s="221"/>
      <c r="DF117" s="221"/>
      <c r="DG117" s="221"/>
      <c r="DH117" s="221"/>
      <c r="DI117" s="221"/>
      <c r="DJ117" s="222"/>
    </row>
    <row r="118" spans="1:114" ht="14.25" customHeight="1">
      <c r="A118" s="217" t="s">
        <v>648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9"/>
      <c r="BF118" s="148" t="s">
        <v>218</v>
      </c>
      <c r="BG118" s="168" t="s">
        <v>80</v>
      </c>
      <c r="BH118" s="175"/>
      <c r="BI118" s="149" t="s">
        <v>240</v>
      </c>
      <c r="BJ118" s="175" t="s">
        <v>189</v>
      </c>
      <c r="BK118" s="214">
        <v>256000</v>
      </c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5" t="s">
        <v>36</v>
      </c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6"/>
    </row>
    <row r="119" spans="1:114" ht="14.25" customHeight="1">
      <c r="A119" s="217" t="s">
        <v>648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9"/>
      <c r="BF119" s="148" t="s">
        <v>218</v>
      </c>
      <c r="BG119" s="168" t="s">
        <v>80</v>
      </c>
      <c r="BH119" s="200"/>
      <c r="BI119" s="149" t="s">
        <v>240</v>
      </c>
      <c r="BJ119" s="200" t="s">
        <v>173</v>
      </c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5" t="s">
        <v>36</v>
      </c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  <c r="DJ119" s="216"/>
    </row>
    <row r="120" spans="1:114" ht="14.25" customHeight="1">
      <c r="A120" s="346" t="s">
        <v>217</v>
      </c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347"/>
      <c r="AZ120" s="347"/>
      <c r="BA120" s="347"/>
      <c r="BB120" s="347"/>
      <c r="BC120" s="347"/>
      <c r="BD120" s="347"/>
      <c r="BE120" s="348"/>
      <c r="BF120" s="151" t="s">
        <v>76</v>
      </c>
      <c r="BG120" s="170" t="s">
        <v>36</v>
      </c>
      <c r="BH120" s="183" t="s">
        <v>637</v>
      </c>
      <c r="BI120" s="152"/>
      <c r="BJ120" s="162" t="s">
        <v>36</v>
      </c>
      <c r="BK120" s="220">
        <f>SUM(BK121:BW122)</f>
        <v>3993435.43</v>
      </c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>
        <f>SUM(BX121:CJ122)</f>
        <v>0</v>
      </c>
      <c r="BY120" s="220"/>
      <c r="BZ120" s="220"/>
      <c r="CA120" s="220"/>
      <c r="CB120" s="220"/>
      <c r="CC120" s="220"/>
      <c r="CD120" s="220"/>
      <c r="CE120" s="220"/>
      <c r="CF120" s="220"/>
      <c r="CG120" s="220"/>
      <c r="CH120" s="220"/>
      <c r="CI120" s="220"/>
      <c r="CJ120" s="220"/>
      <c r="CK120" s="220">
        <f>SUM(CK121:CW122)</f>
        <v>0</v>
      </c>
      <c r="CL120" s="220"/>
      <c r="CM120" s="220"/>
      <c r="CN120" s="220"/>
      <c r="CO120" s="220"/>
      <c r="CP120" s="220"/>
      <c r="CQ120" s="220"/>
      <c r="CR120" s="220"/>
      <c r="CS120" s="220"/>
      <c r="CT120" s="220"/>
      <c r="CU120" s="220"/>
      <c r="CV120" s="220"/>
      <c r="CW120" s="220"/>
      <c r="CX120" s="221" t="s">
        <v>36</v>
      </c>
      <c r="CY120" s="221"/>
      <c r="CZ120" s="221"/>
      <c r="DA120" s="221"/>
      <c r="DB120" s="221"/>
      <c r="DC120" s="221"/>
      <c r="DD120" s="221"/>
      <c r="DE120" s="221"/>
      <c r="DF120" s="221"/>
      <c r="DG120" s="221"/>
      <c r="DH120" s="221"/>
      <c r="DI120" s="221"/>
      <c r="DJ120" s="222"/>
    </row>
    <row r="121" spans="1:114" ht="14.25" customHeight="1">
      <c r="A121" s="217" t="s">
        <v>217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9"/>
      <c r="BF121" s="148" t="s">
        <v>218</v>
      </c>
      <c r="BG121" s="168" t="s">
        <v>80</v>
      </c>
      <c r="BH121" s="155"/>
      <c r="BI121" s="149" t="s">
        <v>240</v>
      </c>
      <c r="BJ121" s="155" t="s">
        <v>173</v>
      </c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14"/>
      <c r="CU121" s="214"/>
      <c r="CV121" s="214"/>
      <c r="CW121" s="214"/>
      <c r="CX121" s="215" t="s">
        <v>36</v>
      </c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6"/>
    </row>
    <row r="122" spans="1:114" ht="14.25" customHeight="1">
      <c r="A122" s="217" t="s">
        <v>217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9"/>
      <c r="BF122" s="148" t="s">
        <v>219</v>
      </c>
      <c r="BG122" s="168" t="s">
        <v>80</v>
      </c>
      <c r="BH122" s="183" t="s">
        <v>637</v>
      </c>
      <c r="BI122" s="149" t="s">
        <v>240</v>
      </c>
      <c r="BJ122" s="155" t="s">
        <v>189</v>
      </c>
      <c r="BK122" s="214">
        <v>3993435.43</v>
      </c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4"/>
      <c r="CT122" s="214"/>
      <c r="CU122" s="214"/>
      <c r="CV122" s="214"/>
      <c r="CW122" s="214"/>
      <c r="CX122" s="215" t="s">
        <v>36</v>
      </c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6"/>
    </row>
    <row r="123" spans="1:114" ht="14.25" customHeight="1">
      <c r="A123" s="346" t="s">
        <v>220</v>
      </c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7"/>
      <c r="AH123" s="347"/>
      <c r="AI123" s="347"/>
      <c r="AJ123" s="347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347"/>
      <c r="AU123" s="347"/>
      <c r="AV123" s="347"/>
      <c r="AW123" s="347"/>
      <c r="AX123" s="347"/>
      <c r="AY123" s="347"/>
      <c r="AZ123" s="347"/>
      <c r="BA123" s="347"/>
      <c r="BB123" s="347"/>
      <c r="BC123" s="347"/>
      <c r="BD123" s="347"/>
      <c r="BE123" s="348"/>
      <c r="BF123" s="151" t="s">
        <v>77</v>
      </c>
      <c r="BG123" s="170" t="s">
        <v>36</v>
      </c>
      <c r="BH123" s="183" t="s">
        <v>623</v>
      </c>
      <c r="BI123" s="149"/>
      <c r="BJ123" s="155"/>
      <c r="BK123" s="220">
        <f>SUM(BK124:BW131)</f>
        <v>133212.81</v>
      </c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>
        <f>SUM(BX124:CJ131)</f>
        <v>0</v>
      </c>
      <c r="BY123" s="220"/>
      <c r="BZ123" s="220"/>
      <c r="CA123" s="220"/>
      <c r="CB123" s="220"/>
      <c r="CC123" s="220"/>
      <c r="CD123" s="220"/>
      <c r="CE123" s="220"/>
      <c r="CF123" s="220"/>
      <c r="CG123" s="220"/>
      <c r="CH123" s="220"/>
      <c r="CI123" s="220"/>
      <c r="CJ123" s="220"/>
      <c r="CK123" s="220">
        <f>SUM(CK124:CW131)</f>
        <v>0</v>
      </c>
      <c r="CL123" s="220"/>
      <c r="CM123" s="220"/>
      <c r="CN123" s="220"/>
      <c r="CO123" s="220"/>
      <c r="CP123" s="220"/>
      <c r="CQ123" s="220"/>
      <c r="CR123" s="220"/>
      <c r="CS123" s="220"/>
      <c r="CT123" s="220"/>
      <c r="CU123" s="220"/>
      <c r="CV123" s="220"/>
      <c r="CW123" s="220"/>
      <c r="CX123" s="221" t="s">
        <v>36</v>
      </c>
      <c r="CY123" s="221"/>
      <c r="CZ123" s="221"/>
      <c r="DA123" s="221"/>
      <c r="DB123" s="221"/>
      <c r="DC123" s="221"/>
      <c r="DD123" s="221"/>
      <c r="DE123" s="221"/>
      <c r="DF123" s="221"/>
      <c r="DG123" s="221"/>
      <c r="DH123" s="221"/>
      <c r="DI123" s="221"/>
      <c r="DJ123" s="222"/>
    </row>
    <row r="124" spans="1:114" ht="14.25" customHeight="1">
      <c r="A124" s="217" t="s">
        <v>220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9"/>
      <c r="BF124" s="148" t="s">
        <v>78</v>
      </c>
      <c r="BG124" s="168" t="s">
        <v>80</v>
      </c>
      <c r="BH124" s="183" t="s">
        <v>623</v>
      </c>
      <c r="BI124" s="149" t="s">
        <v>240</v>
      </c>
      <c r="BJ124" s="155" t="s">
        <v>177</v>
      </c>
      <c r="BK124" s="214">
        <v>5000</v>
      </c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4"/>
      <c r="CR124" s="214"/>
      <c r="CS124" s="214"/>
      <c r="CT124" s="214"/>
      <c r="CU124" s="214"/>
      <c r="CV124" s="214"/>
      <c r="CW124" s="214"/>
      <c r="CX124" s="215" t="s">
        <v>36</v>
      </c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6"/>
    </row>
    <row r="125" spans="1:114" ht="14.25" customHeight="1">
      <c r="A125" s="217" t="s">
        <v>220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9"/>
      <c r="BF125" s="148" t="s">
        <v>221</v>
      </c>
      <c r="BG125" s="168" t="s">
        <v>80</v>
      </c>
      <c r="BH125" s="183" t="s">
        <v>623</v>
      </c>
      <c r="BI125" s="149" t="s">
        <v>240</v>
      </c>
      <c r="BJ125" s="155" t="s">
        <v>173</v>
      </c>
      <c r="BK125" s="214">
        <v>5000</v>
      </c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15" t="s">
        <v>36</v>
      </c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6"/>
    </row>
    <row r="126" spans="1:114" ht="14.25" customHeight="1">
      <c r="A126" s="217" t="s">
        <v>220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9"/>
      <c r="BF126" s="148" t="s">
        <v>222</v>
      </c>
      <c r="BG126" s="168" t="s">
        <v>646</v>
      </c>
      <c r="BH126" s="183" t="s">
        <v>623</v>
      </c>
      <c r="BI126" s="149" t="s">
        <v>240</v>
      </c>
      <c r="BJ126" s="175" t="s">
        <v>192</v>
      </c>
      <c r="BK126" s="214">
        <v>0</v>
      </c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4"/>
      <c r="CT126" s="214"/>
      <c r="CU126" s="214"/>
      <c r="CV126" s="214"/>
      <c r="CW126" s="214"/>
      <c r="CX126" s="215" t="s">
        <v>36</v>
      </c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  <c r="DJ126" s="216"/>
    </row>
    <row r="127" spans="1:114" ht="14.25" customHeight="1">
      <c r="A127" s="217" t="s">
        <v>220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/>
      <c r="BB127" s="218"/>
      <c r="BC127" s="218"/>
      <c r="BD127" s="218"/>
      <c r="BE127" s="219"/>
      <c r="BF127" s="148" t="s">
        <v>223</v>
      </c>
      <c r="BG127" s="168" t="s">
        <v>647</v>
      </c>
      <c r="BH127" s="183" t="s">
        <v>623</v>
      </c>
      <c r="BI127" s="149" t="s">
        <v>240</v>
      </c>
      <c r="BJ127" s="175" t="s">
        <v>645</v>
      </c>
      <c r="BK127" s="214">
        <v>1000</v>
      </c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4"/>
      <c r="CR127" s="214"/>
      <c r="CS127" s="214"/>
      <c r="CT127" s="214"/>
      <c r="CU127" s="214"/>
      <c r="CV127" s="214"/>
      <c r="CW127" s="214"/>
      <c r="CX127" s="215" t="s">
        <v>36</v>
      </c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  <c r="DJ127" s="216"/>
    </row>
    <row r="128" spans="1:114" ht="14.25" customHeight="1">
      <c r="A128" s="217" t="s">
        <v>220</v>
      </c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/>
      <c r="BB128" s="218"/>
      <c r="BC128" s="218"/>
      <c r="BD128" s="218"/>
      <c r="BE128" s="219"/>
      <c r="BF128" s="148" t="s">
        <v>641</v>
      </c>
      <c r="BG128" s="168" t="s">
        <v>80</v>
      </c>
      <c r="BH128" s="183" t="s">
        <v>623</v>
      </c>
      <c r="BI128" s="149" t="s">
        <v>240</v>
      </c>
      <c r="BJ128" s="155" t="s">
        <v>178</v>
      </c>
      <c r="BK128" s="214">
        <v>30000</v>
      </c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4"/>
      <c r="CT128" s="214"/>
      <c r="CU128" s="214"/>
      <c r="CV128" s="214"/>
      <c r="CW128" s="214"/>
      <c r="CX128" s="215" t="s">
        <v>36</v>
      </c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6"/>
    </row>
    <row r="129" spans="1:114" ht="14.25" customHeight="1">
      <c r="A129" s="217" t="s">
        <v>220</v>
      </c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9"/>
      <c r="BF129" s="148" t="s">
        <v>642</v>
      </c>
      <c r="BG129" s="168" t="s">
        <v>80</v>
      </c>
      <c r="BH129" s="183" t="s">
        <v>623</v>
      </c>
      <c r="BI129" s="149" t="s">
        <v>240</v>
      </c>
      <c r="BJ129" s="175" t="s">
        <v>640</v>
      </c>
      <c r="BK129" s="214">
        <v>20000</v>
      </c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4"/>
      <c r="CT129" s="214"/>
      <c r="CU129" s="214"/>
      <c r="CV129" s="214"/>
      <c r="CW129" s="214"/>
      <c r="CX129" s="215" t="s">
        <v>36</v>
      </c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  <c r="DJ129" s="216"/>
    </row>
    <row r="130" spans="1:114" ht="14.25" customHeight="1">
      <c r="A130" s="217" t="s">
        <v>220</v>
      </c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9"/>
      <c r="BF130" s="148" t="s">
        <v>643</v>
      </c>
      <c r="BG130" s="168" t="s">
        <v>80</v>
      </c>
      <c r="BH130" s="183" t="s">
        <v>623</v>
      </c>
      <c r="BI130" s="149" t="s">
        <v>240</v>
      </c>
      <c r="BJ130" s="175" t="s">
        <v>190</v>
      </c>
      <c r="BK130" s="214">
        <v>10000</v>
      </c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5" t="s">
        <v>36</v>
      </c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6"/>
    </row>
    <row r="131" spans="1:114" ht="14.25" customHeight="1">
      <c r="A131" s="217" t="s">
        <v>220</v>
      </c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9"/>
      <c r="BF131" s="148" t="s">
        <v>644</v>
      </c>
      <c r="BG131" s="168" t="s">
        <v>80</v>
      </c>
      <c r="BH131" s="183" t="s">
        <v>623</v>
      </c>
      <c r="BI131" s="149" t="s">
        <v>240</v>
      </c>
      <c r="BJ131" s="155" t="s">
        <v>179</v>
      </c>
      <c r="BK131" s="214">
        <v>62212.81</v>
      </c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214"/>
      <c r="CU131" s="214"/>
      <c r="CV131" s="214"/>
      <c r="CW131" s="214"/>
      <c r="CX131" s="215" t="s">
        <v>36</v>
      </c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6"/>
    </row>
    <row r="132" spans="1:114" ht="14.25" customHeight="1">
      <c r="A132" s="346" t="s">
        <v>224</v>
      </c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  <c r="V132" s="347"/>
      <c r="W132" s="347"/>
      <c r="X132" s="347"/>
      <c r="Y132" s="347"/>
      <c r="Z132" s="347"/>
      <c r="AA132" s="347"/>
      <c r="AB132" s="347"/>
      <c r="AC132" s="347"/>
      <c r="AD132" s="347"/>
      <c r="AE132" s="347"/>
      <c r="AF132" s="347"/>
      <c r="AG132" s="347"/>
      <c r="AH132" s="347"/>
      <c r="AI132" s="347"/>
      <c r="AJ132" s="347"/>
      <c r="AK132" s="347"/>
      <c r="AL132" s="347"/>
      <c r="AM132" s="347"/>
      <c r="AN132" s="347"/>
      <c r="AO132" s="347"/>
      <c r="AP132" s="347"/>
      <c r="AQ132" s="347"/>
      <c r="AR132" s="347"/>
      <c r="AS132" s="347"/>
      <c r="AT132" s="347"/>
      <c r="AU132" s="347"/>
      <c r="AV132" s="347"/>
      <c r="AW132" s="347"/>
      <c r="AX132" s="347"/>
      <c r="AY132" s="347"/>
      <c r="AZ132" s="347"/>
      <c r="BA132" s="347"/>
      <c r="BB132" s="347"/>
      <c r="BC132" s="347"/>
      <c r="BD132" s="347"/>
      <c r="BE132" s="348"/>
      <c r="BF132" s="151" t="s">
        <v>225</v>
      </c>
      <c r="BG132" s="170" t="s">
        <v>36</v>
      </c>
      <c r="BH132" s="162"/>
      <c r="BI132" s="149"/>
      <c r="BJ132" s="162" t="s">
        <v>36</v>
      </c>
      <c r="BK132" s="220">
        <f>SUM(BK133:BW136)</f>
        <v>0</v>
      </c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>
        <f>SUM(BX133:CJ136)</f>
        <v>0</v>
      </c>
      <c r="BY132" s="220"/>
      <c r="BZ132" s="220"/>
      <c r="CA132" s="220"/>
      <c r="CB132" s="220"/>
      <c r="CC132" s="220"/>
      <c r="CD132" s="220"/>
      <c r="CE132" s="220"/>
      <c r="CF132" s="220"/>
      <c r="CG132" s="220"/>
      <c r="CH132" s="220"/>
      <c r="CI132" s="220"/>
      <c r="CJ132" s="220"/>
      <c r="CK132" s="220">
        <f>SUM(CK133:CW136)</f>
        <v>0</v>
      </c>
      <c r="CL132" s="220"/>
      <c r="CM132" s="220"/>
      <c r="CN132" s="220"/>
      <c r="CO132" s="220"/>
      <c r="CP132" s="220"/>
      <c r="CQ132" s="220"/>
      <c r="CR132" s="220"/>
      <c r="CS132" s="220"/>
      <c r="CT132" s="220"/>
      <c r="CU132" s="220"/>
      <c r="CV132" s="220"/>
      <c r="CW132" s="220"/>
      <c r="CX132" s="221" t="s">
        <v>36</v>
      </c>
      <c r="CY132" s="221"/>
      <c r="CZ132" s="221"/>
      <c r="DA132" s="221"/>
      <c r="DB132" s="221"/>
      <c r="DC132" s="221"/>
      <c r="DD132" s="221"/>
      <c r="DE132" s="221"/>
      <c r="DF132" s="221"/>
      <c r="DG132" s="221"/>
      <c r="DH132" s="221"/>
      <c r="DI132" s="221"/>
      <c r="DJ132" s="222"/>
    </row>
    <row r="133" spans="1:114" ht="14.25" customHeight="1">
      <c r="A133" s="217" t="s">
        <v>224</v>
      </c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9"/>
      <c r="BF133" s="148" t="s">
        <v>226</v>
      </c>
      <c r="BG133" s="168" t="s">
        <v>80</v>
      </c>
      <c r="BH133" s="155"/>
      <c r="BI133" s="149" t="s">
        <v>240</v>
      </c>
      <c r="BJ133" s="155" t="s">
        <v>177</v>
      </c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5" t="s">
        <v>36</v>
      </c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6"/>
    </row>
    <row r="134" spans="1:114" ht="14.25" customHeight="1">
      <c r="A134" s="217" t="s">
        <v>224</v>
      </c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9"/>
      <c r="BF134" s="148" t="s">
        <v>227</v>
      </c>
      <c r="BG134" s="168" t="s">
        <v>80</v>
      </c>
      <c r="BH134" s="155"/>
      <c r="BI134" s="149" t="s">
        <v>240</v>
      </c>
      <c r="BJ134" s="155" t="s">
        <v>173</v>
      </c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5" t="s">
        <v>36</v>
      </c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6"/>
    </row>
    <row r="135" spans="1:114" ht="14.25" customHeight="1">
      <c r="A135" s="217" t="s">
        <v>224</v>
      </c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9"/>
      <c r="BF135" s="148" t="s">
        <v>228</v>
      </c>
      <c r="BG135" s="168" t="s">
        <v>80</v>
      </c>
      <c r="BH135" s="155"/>
      <c r="BI135" s="149" t="s">
        <v>240</v>
      </c>
      <c r="BJ135" s="155" t="s">
        <v>178</v>
      </c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5" t="s">
        <v>36</v>
      </c>
      <c r="CY135" s="215"/>
      <c r="CZ135" s="215"/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6"/>
    </row>
    <row r="136" spans="1:114" ht="14.25" customHeight="1">
      <c r="A136" s="217" t="s">
        <v>224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9"/>
      <c r="BF136" s="148" t="s">
        <v>229</v>
      </c>
      <c r="BG136" s="168" t="s">
        <v>80</v>
      </c>
      <c r="BH136" s="155"/>
      <c r="BI136" s="149" t="s">
        <v>240</v>
      </c>
      <c r="BJ136" s="155" t="s">
        <v>179</v>
      </c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5" t="s">
        <v>36</v>
      </c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6"/>
    </row>
    <row r="137" spans="1:114" ht="22.5" customHeight="1">
      <c r="A137" s="346" t="s">
        <v>230</v>
      </c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7"/>
      <c r="BD137" s="347"/>
      <c r="BE137" s="348"/>
      <c r="BF137" s="151" t="s">
        <v>231</v>
      </c>
      <c r="BG137" s="170" t="s">
        <v>36</v>
      </c>
      <c r="BH137" s="183" t="s">
        <v>636</v>
      </c>
      <c r="BI137" s="149"/>
      <c r="BJ137" s="162" t="s">
        <v>36</v>
      </c>
      <c r="BK137" s="220">
        <f>SUM(BK138:BW140)</f>
        <v>12000</v>
      </c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>
        <f>SUM(BX138:CJ140)</f>
        <v>0</v>
      </c>
      <c r="BY137" s="220"/>
      <c r="BZ137" s="220"/>
      <c r="CA137" s="220"/>
      <c r="CB137" s="220"/>
      <c r="CC137" s="220"/>
      <c r="CD137" s="220"/>
      <c r="CE137" s="220"/>
      <c r="CF137" s="220"/>
      <c r="CG137" s="220"/>
      <c r="CH137" s="220"/>
      <c r="CI137" s="220"/>
      <c r="CJ137" s="220"/>
      <c r="CK137" s="220">
        <f>SUM(CK138:CW140)</f>
        <v>0</v>
      </c>
      <c r="CL137" s="220"/>
      <c r="CM137" s="220"/>
      <c r="CN137" s="220"/>
      <c r="CO137" s="220"/>
      <c r="CP137" s="220"/>
      <c r="CQ137" s="220"/>
      <c r="CR137" s="220"/>
      <c r="CS137" s="220"/>
      <c r="CT137" s="220"/>
      <c r="CU137" s="220"/>
      <c r="CV137" s="220"/>
      <c r="CW137" s="220"/>
      <c r="CX137" s="221" t="s">
        <v>36</v>
      </c>
      <c r="CY137" s="221"/>
      <c r="CZ137" s="221"/>
      <c r="DA137" s="221"/>
      <c r="DB137" s="221"/>
      <c r="DC137" s="221"/>
      <c r="DD137" s="221"/>
      <c r="DE137" s="221"/>
      <c r="DF137" s="221"/>
      <c r="DG137" s="221"/>
      <c r="DH137" s="221"/>
      <c r="DI137" s="221"/>
      <c r="DJ137" s="222"/>
    </row>
    <row r="138" spans="1:114" ht="22.5" customHeight="1">
      <c r="A138" s="217" t="s">
        <v>230</v>
      </c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9"/>
      <c r="BF138" s="148" t="s">
        <v>232</v>
      </c>
      <c r="BG138" s="168" t="s">
        <v>80</v>
      </c>
      <c r="BH138" s="155"/>
      <c r="BI138" s="149" t="s">
        <v>240</v>
      </c>
      <c r="BJ138" s="155" t="s">
        <v>175</v>
      </c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4"/>
      <c r="CD138" s="214"/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4"/>
      <c r="CR138" s="214"/>
      <c r="CS138" s="214"/>
      <c r="CT138" s="214"/>
      <c r="CU138" s="214"/>
      <c r="CV138" s="214"/>
      <c r="CW138" s="214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6"/>
    </row>
    <row r="139" spans="1:114" ht="22.5" customHeight="1">
      <c r="A139" s="217" t="s">
        <v>230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9"/>
      <c r="BF139" s="148" t="s">
        <v>233</v>
      </c>
      <c r="BG139" s="168" t="s">
        <v>80</v>
      </c>
      <c r="BH139" s="183" t="s">
        <v>636</v>
      </c>
      <c r="BI139" s="149" t="s">
        <v>240</v>
      </c>
      <c r="BJ139" s="175" t="s">
        <v>177</v>
      </c>
      <c r="BK139" s="214">
        <v>12000</v>
      </c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214"/>
      <c r="CU139" s="214"/>
      <c r="CV139" s="214"/>
      <c r="CW139" s="214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6"/>
    </row>
    <row r="140" spans="1:114" ht="22.5" customHeight="1">
      <c r="A140" s="217" t="s">
        <v>230</v>
      </c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9"/>
      <c r="BF140" s="148" t="s">
        <v>234</v>
      </c>
      <c r="BG140" s="168" t="s">
        <v>80</v>
      </c>
      <c r="BH140" s="155"/>
      <c r="BI140" s="149" t="s">
        <v>240</v>
      </c>
      <c r="BJ140" s="155" t="s">
        <v>173</v>
      </c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4"/>
      <c r="CD140" s="214"/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4"/>
      <c r="CT140" s="214"/>
      <c r="CU140" s="214"/>
      <c r="CV140" s="214"/>
      <c r="CW140" s="214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6"/>
    </row>
    <row r="141" spans="1:114" ht="22.5" customHeight="1">
      <c r="A141" s="346" t="s">
        <v>155</v>
      </c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  <c r="AA141" s="347"/>
      <c r="AB141" s="347"/>
      <c r="AC141" s="347"/>
      <c r="AD141" s="347"/>
      <c r="AE141" s="347"/>
      <c r="AF141" s="347"/>
      <c r="AG141" s="347"/>
      <c r="AH141" s="347"/>
      <c r="AI141" s="347"/>
      <c r="AJ141" s="347"/>
      <c r="AK141" s="347"/>
      <c r="AL141" s="347"/>
      <c r="AM141" s="347"/>
      <c r="AN141" s="347"/>
      <c r="AO141" s="347"/>
      <c r="AP141" s="347"/>
      <c r="AQ141" s="347"/>
      <c r="AR141" s="347"/>
      <c r="AS141" s="347"/>
      <c r="AT141" s="347"/>
      <c r="AU141" s="347"/>
      <c r="AV141" s="347"/>
      <c r="AW141" s="347"/>
      <c r="AX141" s="347"/>
      <c r="AY141" s="347"/>
      <c r="AZ141" s="347"/>
      <c r="BA141" s="347"/>
      <c r="BB141" s="347"/>
      <c r="BC141" s="347"/>
      <c r="BD141" s="347"/>
      <c r="BE141" s="348"/>
      <c r="BF141" s="151" t="s">
        <v>235</v>
      </c>
      <c r="BG141" s="170" t="s">
        <v>36</v>
      </c>
      <c r="BH141" s="183" t="s">
        <v>631</v>
      </c>
      <c r="BI141" s="149"/>
      <c r="BJ141" s="162" t="s">
        <v>36</v>
      </c>
      <c r="BK141" s="220">
        <f>SUM(BK142:BW145)</f>
        <v>20000</v>
      </c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>
        <f>SUM(BX142:CJ145)</f>
        <v>0</v>
      </c>
      <c r="BY141" s="220"/>
      <c r="BZ141" s="220"/>
      <c r="CA141" s="220"/>
      <c r="CB141" s="220"/>
      <c r="CC141" s="220"/>
      <c r="CD141" s="220"/>
      <c r="CE141" s="220"/>
      <c r="CF141" s="220"/>
      <c r="CG141" s="220"/>
      <c r="CH141" s="220"/>
      <c r="CI141" s="220"/>
      <c r="CJ141" s="220"/>
      <c r="CK141" s="220">
        <f>SUM(CK142:CW145)</f>
        <v>0</v>
      </c>
      <c r="CL141" s="220"/>
      <c r="CM141" s="220"/>
      <c r="CN141" s="220"/>
      <c r="CO141" s="220"/>
      <c r="CP141" s="220"/>
      <c r="CQ141" s="220"/>
      <c r="CR141" s="220"/>
      <c r="CS141" s="220"/>
      <c r="CT141" s="220"/>
      <c r="CU141" s="220"/>
      <c r="CV141" s="220"/>
      <c r="CW141" s="220"/>
      <c r="CX141" s="221" t="s">
        <v>36</v>
      </c>
      <c r="CY141" s="221"/>
      <c r="CZ141" s="221"/>
      <c r="DA141" s="221"/>
      <c r="DB141" s="221"/>
      <c r="DC141" s="221"/>
      <c r="DD141" s="221"/>
      <c r="DE141" s="221"/>
      <c r="DF141" s="221"/>
      <c r="DG141" s="221"/>
      <c r="DH141" s="221"/>
      <c r="DI141" s="221"/>
      <c r="DJ141" s="222"/>
    </row>
    <row r="142" spans="1:114" ht="22.5" customHeight="1">
      <c r="A142" s="217" t="s">
        <v>155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9"/>
      <c r="BF142" s="148" t="s">
        <v>236</v>
      </c>
      <c r="BG142" s="167" t="s">
        <v>80</v>
      </c>
      <c r="BH142" s="149"/>
      <c r="BI142" s="149" t="s">
        <v>240</v>
      </c>
      <c r="BJ142" s="149" t="s">
        <v>177</v>
      </c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  <c r="BZ142" s="214"/>
      <c r="CA142" s="214"/>
      <c r="CB142" s="214"/>
      <c r="CC142" s="214"/>
      <c r="CD142" s="214"/>
      <c r="CE142" s="214"/>
      <c r="CF142" s="214"/>
      <c r="CG142" s="214"/>
      <c r="CH142" s="214"/>
      <c r="CI142" s="214"/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4"/>
      <c r="CT142" s="214"/>
      <c r="CU142" s="214"/>
      <c r="CV142" s="214"/>
      <c r="CW142" s="214"/>
      <c r="CX142" s="215" t="s">
        <v>36</v>
      </c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6"/>
    </row>
    <row r="143" spans="1:114" ht="22.5" customHeight="1">
      <c r="A143" s="217" t="s">
        <v>155</v>
      </c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9"/>
      <c r="BF143" s="148" t="s">
        <v>237</v>
      </c>
      <c r="BG143" s="167" t="s">
        <v>80</v>
      </c>
      <c r="BH143" s="149"/>
      <c r="BI143" s="149" t="s">
        <v>240</v>
      </c>
      <c r="BJ143" s="149" t="s">
        <v>173</v>
      </c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14"/>
      <c r="CH143" s="214"/>
      <c r="CI143" s="214"/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4"/>
      <c r="CT143" s="214"/>
      <c r="CU143" s="214"/>
      <c r="CV143" s="214"/>
      <c r="CW143" s="214"/>
      <c r="CX143" s="215" t="s">
        <v>36</v>
      </c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6"/>
    </row>
    <row r="144" spans="1:114" ht="22.5" customHeight="1">
      <c r="A144" s="217" t="s">
        <v>155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9"/>
      <c r="BF144" s="148" t="s">
        <v>238</v>
      </c>
      <c r="BG144" s="167" t="s">
        <v>80</v>
      </c>
      <c r="BH144" s="149"/>
      <c r="BI144" s="149" t="s">
        <v>240</v>
      </c>
      <c r="BJ144" s="149" t="s">
        <v>178</v>
      </c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/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14"/>
      <c r="CU144" s="214"/>
      <c r="CV144" s="214"/>
      <c r="CW144" s="214"/>
      <c r="CX144" s="215" t="s">
        <v>36</v>
      </c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6"/>
    </row>
    <row r="145" spans="1:114" ht="22.5" customHeight="1">
      <c r="A145" s="217" t="s">
        <v>155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9"/>
      <c r="BF145" s="148" t="s">
        <v>239</v>
      </c>
      <c r="BG145" s="167" t="s">
        <v>80</v>
      </c>
      <c r="BH145" s="183" t="s">
        <v>631</v>
      </c>
      <c r="BI145" s="149" t="s">
        <v>240</v>
      </c>
      <c r="BJ145" s="149" t="s">
        <v>179</v>
      </c>
      <c r="BK145" s="214">
        <v>20000</v>
      </c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4"/>
      <c r="CG145" s="214"/>
      <c r="CH145" s="214"/>
      <c r="CI145" s="214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4"/>
      <c r="CT145" s="214"/>
      <c r="CU145" s="214"/>
      <c r="CV145" s="214"/>
      <c r="CW145" s="214"/>
      <c r="CX145" s="215" t="s">
        <v>36</v>
      </c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6"/>
    </row>
    <row r="146" spans="1:114" ht="22.5" customHeight="1">
      <c r="A146" s="337" t="s">
        <v>243</v>
      </c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9"/>
      <c r="BF146" s="151" t="s">
        <v>60</v>
      </c>
      <c r="BG146" s="170" t="s">
        <v>36</v>
      </c>
      <c r="BH146" s="162"/>
      <c r="BI146" s="152"/>
      <c r="BJ146" s="162" t="s">
        <v>36</v>
      </c>
      <c r="BK146" s="220">
        <f>BK147+BK149+BK150+BK151+BK152+BK148</f>
        <v>0</v>
      </c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>
        <f>BX147+BX149+BX150+BX151+BX152</f>
        <v>0</v>
      </c>
      <c r="BY146" s="220"/>
      <c r="BZ146" s="220"/>
      <c r="CA146" s="220"/>
      <c r="CB146" s="220"/>
      <c r="CC146" s="220"/>
      <c r="CD146" s="220"/>
      <c r="CE146" s="220"/>
      <c r="CF146" s="220"/>
      <c r="CG146" s="220"/>
      <c r="CH146" s="220"/>
      <c r="CI146" s="220"/>
      <c r="CJ146" s="220"/>
      <c r="CK146" s="220">
        <f>CK147+CK149+CK150+CK151+CK152</f>
        <v>0</v>
      </c>
      <c r="CL146" s="220"/>
      <c r="CM146" s="220"/>
      <c r="CN146" s="220"/>
      <c r="CO146" s="220"/>
      <c r="CP146" s="220"/>
      <c r="CQ146" s="220"/>
      <c r="CR146" s="220"/>
      <c r="CS146" s="220"/>
      <c r="CT146" s="220"/>
      <c r="CU146" s="220"/>
      <c r="CV146" s="220"/>
      <c r="CW146" s="220"/>
      <c r="CX146" s="221" t="s">
        <v>36</v>
      </c>
      <c r="CY146" s="221"/>
      <c r="CZ146" s="221"/>
      <c r="DA146" s="221"/>
      <c r="DB146" s="221"/>
      <c r="DC146" s="221"/>
      <c r="DD146" s="221"/>
      <c r="DE146" s="221"/>
      <c r="DF146" s="221"/>
      <c r="DG146" s="221"/>
      <c r="DH146" s="221"/>
      <c r="DI146" s="221"/>
      <c r="DJ146" s="222"/>
    </row>
    <row r="147" spans="1:114" s="203" customFormat="1" ht="9.75" customHeight="1">
      <c r="A147" s="340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  <c r="AQ147" s="341"/>
      <c r="AR147" s="341"/>
      <c r="AS147" s="341"/>
      <c r="AT147" s="341"/>
      <c r="AU147" s="341"/>
      <c r="AV147" s="341"/>
      <c r="AW147" s="341"/>
      <c r="AX147" s="341"/>
      <c r="AY147" s="341"/>
      <c r="AZ147" s="341"/>
      <c r="BA147" s="341"/>
      <c r="BB147" s="341"/>
      <c r="BC147" s="341"/>
      <c r="BD147" s="341"/>
      <c r="BE147" s="342"/>
      <c r="BF147" s="150"/>
      <c r="BG147" s="168"/>
      <c r="BH147" s="202"/>
      <c r="BI147" s="202"/>
      <c r="BJ147" s="202"/>
      <c r="BK147" s="316"/>
      <c r="BL147" s="316"/>
      <c r="BM147" s="316"/>
      <c r="BN147" s="316"/>
      <c r="BO147" s="316"/>
      <c r="BP147" s="316"/>
      <c r="BQ147" s="316"/>
      <c r="BR147" s="316"/>
      <c r="BS147" s="316"/>
      <c r="BT147" s="316"/>
      <c r="BU147" s="316"/>
      <c r="BV147" s="316"/>
      <c r="BW147" s="316"/>
      <c r="BX147" s="343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5"/>
      <c r="CK147" s="316"/>
      <c r="CL147" s="316"/>
      <c r="CM147" s="316"/>
      <c r="CN147" s="316"/>
      <c r="CO147" s="316"/>
      <c r="CP147" s="316"/>
      <c r="CQ147" s="316"/>
      <c r="CR147" s="316"/>
      <c r="CS147" s="316"/>
      <c r="CT147" s="316"/>
      <c r="CU147" s="316"/>
      <c r="CV147" s="316"/>
      <c r="CW147" s="316"/>
      <c r="CX147" s="311"/>
      <c r="CY147" s="311"/>
      <c r="CZ147" s="311"/>
      <c r="DA147" s="311"/>
      <c r="DB147" s="311"/>
      <c r="DC147" s="311"/>
      <c r="DD147" s="311"/>
      <c r="DE147" s="311"/>
      <c r="DF147" s="311"/>
      <c r="DG147" s="311"/>
      <c r="DH147" s="311"/>
      <c r="DI147" s="311"/>
      <c r="DJ147" s="312"/>
    </row>
    <row r="148" spans="1:114" ht="9.75">
      <c r="A148" s="349"/>
      <c r="B148" s="350"/>
      <c r="C148" s="350"/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0"/>
      <c r="Y148" s="350"/>
      <c r="Z148" s="35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350"/>
      <c r="AK148" s="350"/>
      <c r="AL148" s="350"/>
      <c r="AM148" s="350"/>
      <c r="AN148" s="350"/>
      <c r="AO148" s="350"/>
      <c r="AP148" s="350"/>
      <c r="AQ148" s="350"/>
      <c r="AR148" s="350"/>
      <c r="AS148" s="350"/>
      <c r="AT148" s="350"/>
      <c r="AU148" s="350"/>
      <c r="AV148" s="350"/>
      <c r="AW148" s="350"/>
      <c r="AX148" s="350"/>
      <c r="AY148" s="350"/>
      <c r="AZ148" s="350"/>
      <c r="BA148" s="350"/>
      <c r="BB148" s="350"/>
      <c r="BC148" s="350"/>
      <c r="BD148" s="350"/>
      <c r="BE148" s="351"/>
      <c r="BF148" s="148"/>
      <c r="BG148" s="149"/>
      <c r="BH148" s="142"/>
      <c r="BI148" s="149"/>
      <c r="BJ148" s="160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6"/>
    </row>
    <row r="149" spans="1:114" ht="9.75">
      <c r="A149" s="305" t="s">
        <v>489</v>
      </c>
      <c r="B149" s="305"/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5"/>
      <c r="AP149" s="305"/>
      <c r="AQ149" s="305"/>
      <c r="AR149" s="305"/>
      <c r="AS149" s="305"/>
      <c r="AT149" s="305"/>
      <c r="AU149" s="305"/>
      <c r="AV149" s="305"/>
      <c r="AW149" s="305"/>
      <c r="AX149" s="305"/>
      <c r="AY149" s="305"/>
      <c r="AZ149" s="305"/>
      <c r="BA149" s="305"/>
      <c r="BB149" s="305"/>
      <c r="BC149" s="305"/>
      <c r="BD149" s="305"/>
      <c r="BE149" s="306"/>
      <c r="BF149" s="151" t="s">
        <v>82</v>
      </c>
      <c r="BG149" s="152" t="s">
        <v>83</v>
      </c>
      <c r="BH149" s="142"/>
      <c r="BI149" s="152"/>
      <c r="BJ149" s="160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4"/>
      <c r="CT149" s="214"/>
      <c r="CU149" s="214"/>
      <c r="CV149" s="214"/>
      <c r="CW149" s="214"/>
      <c r="CX149" s="215" t="s">
        <v>36</v>
      </c>
      <c r="CY149" s="215"/>
      <c r="CZ149" s="215"/>
      <c r="DA149" s="215"/>
      <c r="DB149" s="215"/>
      <c r="DC149" s="215"/>
      <c r="DD149" s="215"/>
      <c r="DE149" s="215"/>
      <c r="DF149" s="215"/>
      <c r="DG149" s="215"/>
      <c r="DH149" s="215"/>
      <c r="DI149" s="215"/>
      <c r="DJ149" s="216"/>
    </row>
    <row r="150" spans="1:114" ht="9.75">
      <c r="A150" s="211" t="s">
        <v>490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3"/>
      <c r="BF150" s="148" t="s">
        <v>84</v>
      </c>
      <c r="BG150" s="149"/>
      <c r="BH150" s="142"/>
      <c r="BI150" s="149"/>
      <c r="BJ150" s="160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214"/>
      <c r="CU150" s="214"/>
      <c r="CV150" s="214"/>
      <c r="CW150" s="214"/>
      <c r="CX150" s="215" t="s">
        <v>36</v>
      </c>
      <c r="CY150" s="215"/>
      <c r="CZ150" s="215"/>
      <c r="DA150" s="215"/>
      <c r="DB150" s="215"/>
      <c r="DC150" s="215"/>
      <c r="DD150" s="215"/>
      <c r="DE150" s="215"/>
      <c r="DF150" s="215"/>
      <c r="DG150" s="215"/>
      <c r="DH150" s="215"/>
      <c r="DI150" s="215"/>
      <c r="DJ150" s="216"/>
    </row>
    <row r="151" spans="1:114" ht="9.75">
      <c r="A151" s="211" t="s">
        <v>491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3"/>
      <c r="BF151" s="148" t="s">
        <v>85</v>
      </c>
      <c r="BG151" s="149"/>
      <c r="BH151" s="142"/>
      <c r="BI151" s="149"/>
      <c r="BJ151" s="160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4"/>
      <c r="CT151" s="214"/>
      <c r="CU151" s="214"/>
      <c r="CV151" s="214"/>
      <c r="CW151" s="214"/>
      <c r="CX151" s="215" t="s">
        <v>36</v>
      </c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6"/>
    </row>
    <row r="152" spans="1:114" ht="9.75">
      <c r="A152" s="211" t="s">
        <v>492</v>
      </c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3"/>
      <c r="BF152" s="148" t="s">
        <v>86</v>
      </c>
      <c r="BG152" s="149"/>
      <c r="BH152" s="142"/>
      <c r="BI152" s="149"/>
      <c r="BJ152" s="160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214"/>
      <c r="BV152" s="214"/>
      <c r="BW152" s="214"/>
      <c r="BX152" s="214"/>
      <c r="BY152" s="214"/>
      <c r="BZ152" s="214"/>
      <c r="CA152" s="214"/>
      <c r="CB152" s="214"/>
      <c r="CC152" s="214"/>
      <c r="CD152" s="214"/>
      <c r="CE152" s="214"/>
      <c r="CF152" s="214"/>
      <c r="CG152" s="214"/>
      <c r="CH152" s="214"/>
      <c r="CI152" s="214"/>
      <c r="CJ152" s="214"/>
      <c r="CK152" s="214"/>
      <c r="CL152" s="214"/>
      <c r="CM152" s="214"/>
      <c r="CN152" s="214"/>
      <c r="CO152" s="214"/>
      <c r="CP152" s="214"/>
      <c r="CQ152" s="214"/>
      <c r="CR152" s="214"/>
      <c r="CS152" s="214"/>
      <c r="CT152" s="214"/>
      <c r="CU152" s="214"/>
      <c r="CV152" s="214"/>
      <c r="CW152" s="214"/>
      <c r="CX152" s="215" t="s">
        <v>36</v>
      </c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6"/>
    </row>
    <row r="153" spans="1:114" ht="9.75">
      <c r="A153" s="305" t="s">
        <v>493</v>
      </c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6"/>
      <c r="BF153" s="151" t="s">
        <v>87</v>
      </c>
      <c r="BG153" s="152" t="s">
        <v>36</v>
      </c>
      <c r="BH153" s="142"/>
      <c r="BI153" s="152"/>
      <c r="BJ153" s="160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  <c r="BZ153" s="214"/>
      <c r="CA153" s="214"/>
      <c r="CB153" s="214"/>
      <c r="CC153" s="214"/>
      <c r="CD153" s="214"/>
      <c r="CE153" s="214"/>
      <c r="CF153" s="214"/>
      <c r="CG153" s="214"/>
      <c r="CH153" s="214"/>
      <c r="CI153" s="214"/>
      <c r="CJ153" s="214"/>
      <c r="CK153" s="214"/>
      <c r="CL153" s="214"/>
      <c r="CM153" s="214"/>
      <c r="CN153" s="214"/>
      <c r="CO153" s="214"/>
      <c r="CP153" s="214"/>
      <c r="CQ153" s="214"/>
      <c r="CR153" s="214"/>
      <c r="CS153" s="214"/>
      <c r="CT153" s="214"/>
      <c r="CU153" s="214"/>
      <c r="CV153" s="214"/>
      <c r="CW153" s="214"/>
      <c r="CX153" s="215" t="s">
        <v>36</v>
      </c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6"/>
    </row>
    <row r="154" spans="1:114" ht="30" customHeight="1">
      <c r="A154" s="352" t="s">
        <v>88</v>
      </c>
      <c r="B154" s="353"/>
      <c r="C154" s="353"/>
      <c r="D154" s="353"/>
      <c r="E154" s="353"/>
      <c r="F154" s="353"/>
      <c r="G154" s="353"/>
      <c r="H154" s="353"/>
      <c r="I154" s="353"/>
      <c r="J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Y154" s="353"/>
      <c r="Z154" s="353"/>
      <c r="AA154" s="353"/>
      <c r="AB154" s="353"/>
      <c r="AC154" s="353"/>
      <c r="AD154" s="353"/>
      <c r="AE154" s="353"/>
      <c r="AF154" s="353"/>
      <c r="AG154" s="353"/>
      <c r="AH154" s="353"/>
      <c r="AI154" s="353"/>
      <c r="AJ154" s="353"/>
      <c r="AK154" s="353"/>
      <c r="AL154" s="353"/>
      <c r="AM154" s="353"/>
      <c r="AN154" s="353"/>
      <c r="AO154" s="353"/>
      <c r="AP154" s="353"/>
      <c r="AQ154" s="353"/>
      <c r="AR154" s="353"/>
      <c r="AS154" s="353"/>
      <c r="AT154" s="353"/>
      <c r="AU154" s="353"/>
      <c r="AV154" s="353"/>
      <c r="AW154" s="353"/>
      <c r="AX154" s="353"/>
      <c r="AY154" s="353"/>
      <c r="AZ154" s="353"/>
      <c r="BA154" s="353"/>
      <c r="BB154" s="353"/>
      <c r="BC154" s="353"/>
      <c r="BD154" s="353"/>
      <c r="BE154" s="353"/>
      <c r="BF154" s="148" t="s">
        <v>89</v>
      </c>
      <c r="BG154" s="20" t="s">
        <v>90</v>
      </c>
      <c r="BH154" s="142"/>
      <c r="BI154" s="149"/>
      <c r="BJ154" s="160"/>
      <c r="BK154" s="297"/>
      <c r="BL154" s="298"/>
      <c r="BM154" s="298"/>
      <c r="BN154" s="298"/>
      <c r="BO154" s="298"/>
      <c r="BP154" s="298"/>
      <c r="BQ154" s="298"/>
      <c r="BR154" s="298"/>
      <c r="BS154" s="298"/>
      <c r="BT154" s="298"/>
      <c r="BU154" s="298"/>
      <c r="BV154" s="298"/>
      <c r="BW154" s="358"/>
      <c r="BX154" s="297"/>
      <c r="BY154" s="298"/>
      <c r="BZ154" s="298"/>
      <c r="CA154" s="298"/>
      <c r="CB154" s="298"/>
      <c r="CC154" s="298"/>
      <c r="CD154" s="298"/>
      <c r="CE154" s="298"/>
      <c r="CF154" s="298"/>
      <c r="CG154" s="298"/>
      <c r="CH154" s="298"/>
      <c r="CI154" s="298"/>
      <c r="CJ154" s="358"/>
      <c r="CK154" s="297"/>
      <c r="CL154" s="298"/>
      <c r="CM154" s="298"/>
      <c r="CN154" s="298"/>
      <c r="CO154" s="298"/>
      <c r="CP154" s="298"/>
      <c r="CQ154" s="298"/>
      <c r="CR154" s="298"/>
      <c r="CS154" s="298"/>
      <c r="CT154" s="298"/>
      <c r="CU154" s="298"/>
      <c r="CV154" s="298"/>
      <c r="CW154" s="358"/>
      <c r="CX154" s="297" t="s">
        <v>36</v>
      </c>
      <c r="CY154" s="298"/>
      <c r="CZ154" s="298"/>
      <c r="DA154" s="298"/>
      <c r="DB154" s="298"/>
      <c r="DC154" s="298"/>
      <c r="DD154" s="298"/>
      <c r="DE154" s="298"/>
      <c r="DF154" s="298"/>
      <c r="DG154" s="298"/>
      <c r="DH154" s="298"/>
      <c r="DI154" s="298"/>
      <c r="DJ154" s="299"/>
    </row>
    <row r="155" spans="1:114" ht="11.25" customHeight="1" thickBot="1">
      <c r="A155" s="352"/>
      <c r="B155" s="353"/>
      <c r="C155" s="353"/>
      <c r="D155" s="353"/>
      <c r="E155" s="353"/>
      <c r="F155" s="353"/>
      <c r="G155" s="353"/>
      <c r="H155" s="353"/>
      <c r="I155" s="353"/>
      <c r="J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Y155" s="353"/>
      <c r="Z155" s="353"/>
      <c r="AA155" s="353"/>
      <c r="AB155" s="353"/>
      <c r="AC155" s="353"/>
      <c r="AD155" s="353"/>
      <c r="AE155" s="35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353"/>
      <c r="AT155" s="353"/>
      <c r="AU155" s="353"/>
      <c r="AV155" s="353"/>
      <c r="AW155" s="353"/>
      <c r="AX155" s="353"/>
      <c r="AY155" s="353"/>
      <c r="AZ155" s="353"/>
      <c r="BA155" s="353"/>
      <c r="BB155" s="353"/>
      <c r="BC155" s="353"/>
      <c r="BD155" s="353"/>
      <c r="BE155" s="353"/>
      <c r="BF155" s="144"/>
      <c r="BG155" s="20"/>
      <c r="BH155" s="145"/>
      <c r="BI155" s="20"/>
      <c r="BJ155" s="163"/>
      <c r="BK155" s="354"/>
      <c r="BL155" s="355"/>
      <c r="BM155" s="355"/>
      <c r="BN155" s="355"/>
      <c r="BO155" s="355"/>
      <c r="BP155" s="355"/>
      <c r="BQ155" s="355"/>
      <c r="BR155" s="355"/>
      <c r="BS155" s="355"/>
      <c r="BT155" s="355"/>
      <c r="BU155" s="355"/>
      <c r="BV155" s="355"/>
      <c r="BW155" s="356"/>
      <c r="BX155" s="354"/>
      <c r="BY155" s="355"/>
      <c r="BZ155" s="355"/>
      <c r="CA155" s="355"/>
      <c r="CB155" s="355"/>
      <c r="CC155" s="355"/>
      <c r="CD155" s="355"/>
      <c r="CE155" s="355"/>
      <c r="CF155" s="355"/>
      <c r="CG155" s="355"/>
      <c r="CH155" s="355"/>
      <c r="CI155" s="355"/>
      <c r="CJ155" s="356"/>
      <c r="CK155" s="354"/>
      <c r="CL155" s="355"/>
      <c r="CM155" s="355"/>
      <c r="CN155" s="355"/>
      <c r="CO155" s="355"/>
      <c r="CP155" s="355"/>
      <c r="CQ155" s="355"/>
      <c r="CR155" s="355"/>
      <c r="CS155" s="355"/>
      <c r="CT155" s="355"/>
      <c r="CU155" s="355"/>
      <c r="CV155" s="355"/>
      <c r="CW155" s="356"/>
      <c r="CX155" s="354"/>
      <c r="CY155" s="355"/>
      <c r="CZ155" s="355"/>
      <c r="DA155" s="355"/>
      <c r="DB155" s="355"/>
      <c r="DC155" s="355"/>
      <c r="DD155" s="355"/>
      <c r="DE155" s="355"/>
      <c r="DF155" s="355"/>
      <c r="DG155" s="355"/>
      <c r="DH155" s="355"/>
      <c r="DI155" s="355"/>
      <c r="DJ155" s="357"/>
    </row>
  </sheetData>
  <sheetProtection/>
  <mergeCells count="695">
    <mergeCell ref="A146:BE146"/>
    <mergeCell ref="BK146:BW146"/>
    <mergeCell ref="BX146:CJ146"/>
    <mergeCell ref="CK146:CW146"/>
    <mergeCell ref="CX146:DJ146"/>
    <mergeCell ref="A147:BE147"/>
    <mergeCell ref="BK147:BW147"/>
    <mergeCell ref="BX147:CJ147"/>
    <mergeCell ref="CK147:CW147"/>
    <mergeCell ref="CX147:DJ147"/>
    <mergeCell ref="CK119:CW119"/>
    <mergeCell ref="CX119:DJ119"/>
    <mergeCell ref="BH26:BJ26"/>
    <mergeCell ref="BH27:BH28"/>
    <mergeCell ref="BI27:BI28"/>
    <mergeCell ref="BJ27:BJ28"/>
    <mergeCell ref="CK116:CW116"/>
    <mergeCell ref="CK114:CW114"/>
    <mergeCell ref="CX116:DJ116"/>
    <mergeCell ref="CX112:DJ112"/>
    <mergeCell ref="CX154:DJ154"/>
    <mergeCell ref="A155:BE155"/>
    <mergeCell ref="BK155:BW155"/>
    <mergeCell ref="BX155:CJ155"/>
    <mergeCell ref="CK155:CW155"/>
    <mergeCell ref="CX155:DJ155"/>
    <mergeCell ref="A154:BE154"/>
    <mergeCell ref="BK154:BW154"/>
    <mergeCell ref="BX154:CJ154"/>
    <mergeCell ref="CK154:CW154"/>
    <mergeCell ref="BK150:BW150"/>
    <mergeCell ref="A153:BE153"/>
    <mergeCell ref="BK153:BW153"/>
    <mergeCell ref="BX153:CJ153"/>
    <mergeCell ref="CK153:CW153"/>
    <mergeCell ref="CX153:DJ153"/>
    <mergeCell ref="A152:BE152"/>
    <mergeCell ref="BK152:BW152"/>
    <mergeCell ref="BX152:CJ152"/>
    <mergeCell ref="CK152:CW152"/>
    <mergeCell ref="BK148:BW148"/>
    <mergeCell ref="CX150:DJ150"/>
    <mergeCell ref="A151:BE151"/>
    <mergeCell ref="BK151:BW151"/>
    <mergeCell ref="BX151:CJ151"/>
    <mergeCell ref="CX152:DJ152"/>
    <mergeCell ref="CX148:DJ148"/>
    <mergeCell ref="CK151:CW151"/>
    <mergeCell ref="CX151:DJ151"/>
    <mergeCell ref="A150:BE150"/>
    <mergeCell ref="CK145:CW145"/>
    <mergeCell ref="BX150:CJ150"/>
    <mergeCell ref="CK150:CW150"/>
    <mergeCell ref="CX145:DJ145"/>
    <mergeCell ref="A149:BE149"/>
    <mergeCell ref="BK149:BW149"/>
    <mergeCell ref="BX149:CJ149"/>
    <mergeCell ref="CK149:CW149"/>
    <mergeCell ref="CX149:DJ149"/>
    <mergeCell ref="A148:BE148"/>
    <mergeCell ref="CX143:DJ143"/>
    <mergeCell ref="CX144:DJ144"/>
    <mergeCell ref="A144:BE144"/>
    <mergeCell ref="BX148:CJ148"/>
    <mergeCell ref="CK148:CW148"/>
    <mergeCell ref="BK144:BW144"/>
    <mergeCell ref="BX144:CJ144"/>
    <mergeCell ref="A145:BE145"/>
    <mergeCell ref="BK145:BW145"/>
    <mergeCell ref="BX145:CJ145"/>
    <mergeCell ref="CK141:CW141"/>
    <mergeCell ref="CK144:CW144"/>
    <mergeCell ref="A143:BE143"/>
    <mergeCell ref="BK143:BW143"/>
    <mergeCell ref="BX143:CJ143"/>
    <mergeCell ref="CK143:CW143"/>
    <mergeCell ref="CX139:DJ139"/>
    <mergeCell ref="A142:BE142"/>
    <mergeCell ref="BK142:BW142"/>
    <mergeCell ref="BX142:CJ142"/>
    <mergeCell ref="CK142:CW142"/>
    <mergeCell ref="CX140:DJ140"/>
    <mergeCell ref="A141:BE141"/>
    <mergeCell ref="BK141:BW141"/>
    <mergeCell ref="BX141:CJ141"/>
    <mergeCell ref="CX142:DJ142"/>
    <mergeCell ref="CK137:CW137"/>
    <mergeCell ref="CX141:DJ141"/>
    <mergeCell ref="A140:BE140"/>
    <mergeCell ref="BK140:BW140"/>
    <mergeCell ref="BX140:CJ140"/>
    <mergeCell ref="CK140:CW140"/>
    <mergeCell ref="A139:BE139"/>
    <mergeCell ref="BK139:BW139"/>
    <mergeCell ref="BX139:CJ139"/>
    <mergeCell ref="CK139:CW139"/>
    <mergeCell ref="CX135:DJ135"/>
    <mergeCell ref="A138:BE138"/>
    <mergeCell ref="BK138:BW138"/>
    <mergeCell ref="BX138:CJ138"/>
    <mergeCell ref="CK138:CW138"/>
    <mergeCell ref="CX136:DJ136"/>
    <mergeCell ref="A137:BE137"/>
    <mergeCell ref="BK137:BW137"/>
    <mergeCell ref="BX137:CJ137"/>
    <mergeCell ref="CX138:DJ138"/>
    <mergeCell ref="CK133:CW133"/>
    <mergeCell ref="CX137:DJ137"/>
    <mergeCell ref="A136:BE136"/>
    <mergeCell ref="BK136:BW136"/>
    <mergeCell ref="BX136:CJ136"/>
    <mergeCell ref="CK136:CW136"/>
    <mergeCell ref="A135:BE135"/>
    <mergeCell ref="BK135:BW135"/>
    <mergeCell ref="BX135:CJ135"/>
    <mergeCell ref="CK135:CW135"/>
    <mergeCell ref="CX131:DJ131"/>
    <mergeCell ref="A134:BE134"/>
    <mergeCell ref="BK134:BW134"/>
    <mergeCell ref="BX134:CJ134"/>
    <mergeCell ref="CK134:CW134"/>
    <mergeCell ref="CX132:DJ132"/>
    <mergeCell ref="A133:BE133"/>
    <mergeCell ref="BK133:BW133"/>
    <mergeCell ref="BX133:CJ133"/>
    <mergeCell ref="CX134:DJ134"/>
    <mergeCell ref="CK125:CW125"/>
    <mergeCell ref="CX133:DJ133"/>
    <mergeCell ref="A132:BE132"/>
    <mergeCell ref="BK132:BW132"/>
    <mergeCell ref="BX132:CJ132"/>
    <mergeCell ref="CK132:CW132"/>
    <mergeCell ref="A131:BE131"/>
    <mergeCell ref="BK131:BW131"/>
    <mergeCell ref="BX131:CJ131"/>
    <mergeCell ref="CK131:CW131"/>
    <mergeCell ref="CX123:DJ123"/>
    <mergeCell ref="A128:BE128"/>
    <mergeCell ref="BK128:BW128"/>
    <mergeCell ref="BX128:CJ128"/>
    <mergeCell ref="CK128:CW128"/>
    <mergeCell ref="CX124:DJ124"/>
    <mergeCell ref="A125:BE125"/>
    <mergeCell ref="BK125:BW125"/>
    <mergeCell ref="BX125:CJ125"/>
    <mergeCell ref="CX128:DJ128"/>
    <mergeCell ref="A124:BE124"/>
    <mergeCell ref="BK124:BW124"/>
    <mergeCell ref="BX124:CJ124"/>
    <mergeCell ref="CK124:CW124"/>
    <mergeCell ref="A123:BE123"/>
    <mergeCell ref="BK123:BW123"/>
    <mergeCell ref="BX123:CJ123"/>
    <mergeCell ref="CK123:CW123"/>
    <mergeCell ref="A122:BE122"/>
    <mergeCell ref="BK122:BW122"/>
    <mergeCell ref="BX122:CJ122"/>
    <mergeCell ref="CK122:CW122"/>
    <mergeCell ref="CX120:DJ120"/>
    <mergeCell ref="A121:BE121"/>
    <mergeCell ref="BK121:BW121"/>
    <mergeCell ref="BX121:CJ121"/>
    <mergeCell ref="CX121:DJ121"/>
    <mergeCell ref="A120:BE120"/>
    <mergeCell ref="BK120:BW120"/>
    <mergeCell ref="BX120:CJ120"/>
    <mergeCell ref="CK120:CW120"/>
    <mergeCell ref="A116:BE116"/>
    <mergeCell ref="BK116:BW116"/>
    <mergeCell ref="BX116:CJ116"/>
    <mergeCell ref="A117:BE117"/>
    <mergeCell ref="A119:BE119"/>
    <mergeCell ref="BK119:BW119"/>
    <mergeCell ref="BX119:CJ119"/>
    <mergeCell ref="A115:BE115"/>
    <mergeCell ref="BK115:BW115"/>
    <mergeCell ref="BX115:CJ115"/>
    <mergeCell ref="CK115:CW115"/>
    <mergeCell ref="CX113:DJ113"/>
    <mergeCell ref="A114:BE114"/>
    <mergeCell ref="BK114:BW114"/>
    <mergeCell ref="BX114:CJ114"/>
    <mergeCell ref="CX115:DJ115"/>
    <mergeCell ref="CK110:CW110"/>
    <mergeCell ref="CX114:DJ114"/>
    <mergeCell ref="A113:BE113"/>
    <mergeCell ref="BK113:BW113"/>
    <mergeCell ref="BX113:CJ113"/>
    <mergeCell ref="CK113:CW113"/>
    <mergeCell ref="A112:BE112"/>
    <mergeCell ref="BK112:BW112"/>
    <mergeCell ref="BX112:CJ112"/>
    <mergeCell ref="CK112:CW112"/>
    <mergeCell ref="CX108:DJ108"/>
    <mergeCell ref="A111:BE111"/>
    <mergeCell ref="BK111:BW111"/>
    <mergeCell ref="BX111:CJ111"/>
    <mergeCell ref="CK111:CW111"/>
    <mergeCell ref="CX109:DJ109"/>
    <mergeCell ref="A110:BE110"/>
    <mergeCell ref="BK110:BW110"/>
    <mergeCell ref="BX110:CJ110"/>
    <mergeCell ref="CX111:DJ111"/>
    <mergeCell ref="CK106:CW106"/>
    <mergeCell ref="CX110:DJ110"/>
    <mergeCell ref="A109:BE109"/>
    <mergeCell ref="BK109:BW109"/>
    <mergeCell ref="BX109:CJ109"/>
    <mergeCell ref="CK109:CW109"/>
    <mergeCell ref="A108:BE108"/>
    <mergeCell ref="BK108:BW108"/>
    <mergeCell ref="BX108:CJ108"/>
    <mergeCell ref="CK108:CW108"/>
    <mergeCell ref="CX104:DJ104"/>
    <mergeCell ref="A107:BE107"/>
    <mergeCell ref="BK107:BW107"/>
    <mergeCell ref="BX107:CJ107"/>
    <mergeCell ref="CK107:CW107"/>
    <mergeCell ref="CX105:DJ105"/>
    <mergeCell ref="A106:BE106"/>
    <mergeCell ref="BK106:BW106"/>
    <mergeCell ref="BX106:CJ106"/>
    <mergeCell ref="CX107:DJ107"/>
    <mergeCell ref="A105:BE105"/>
    <mergeCell ref="BK105:BW105"/>
    <mergeCell ref="BX105:CJ105"/>
    <mergeCell ref="CK105:CW105"/>
    <mergeCell ref="A104:BE104"/>
    <mergeCell ref="BK104:BW104"/>
    <mergeCell ref="BX104:CJ104"/>
    <mergeCell ref="CK104:CW104"/>
    <mergeCell ref="A102:BE102"/>
    <mergeCell ref="BK102:BW102"/>
    <mergeCell ref="BX102:CJ102"/>
    <mergeCell ref="CK102:CW102"/>
    <mergeCell ref="CX100:DJ100"/>
    <mergeCell ref="A101:BE101"/>
    <mergeCell ref="BK101:BW101"/>
    <mergeCell ref="BX101:CJ101"/>
    <mergeCell ref="CX102:DJ102"/>
    <mergeCell ref="CK101:CW101"/>
    <mergeCell ref="CX101:DJ101"/>
    <mergeCell ref="A100:BE100"/>
    <mergeCell ref="BK100:BW100"/>
    <mergeCell ref="BX100:CJ100"/>
    <mergeCell ref="CK100:CW100"/>
    <mergeCell ref="A99:BE99"/>
    <mergeCell ref="BK99:BW99"/>
    <mergeCell ref="BX99:CJ99"/>
    <mergeCell ref="CK99:CW99"/>
    <mergeCell ref="CX99:DJ99"/>
    <mergeCell ref="A98:BE98"/>
    <mergeCell ref="BK98:BW98"/>
    <mergeCell ref="BX98:CJ98"/>
    <mergeCell ref="CK98:CW98"/>
    <mergeCell ref="CX96:DJ96"/>
    <mergeCell ref="A97:BE97"/>
    <mergeCell ref="BK97:BW97"/>
    <mergeCell ref="BX97:CJ97"/>
    <mergeCell ref="CX98:DJ98"/>
    <mergeCell ref="CK97:CW97"/>
    <mergeCell ref="CX97:DJ97"/>
    <mergeCell ref="A96:BE96"/>
    <mergeCell ref="BK96:BW96"/>
    <mergeCell ref="BX96:CJ96"/>
    <mergeCell ref="CK96:CW96"/>
    <mergeCell ref="A95:BE95"/>
    <mergeCell ref="BK95:BW95"/>
    <mergeCell ref="BX95:CJ95"/>
    <mergeCell ref="CK95:CW95"/>
    <mergeCell ref="CX95:DJ95"/>
    <mergeCell ref="A94:BE94"/>
    <mergeCell ref="BK94:BW94"/>
    <mergeCell ref="BX94:CJ94"/>
    <mergeCell ref="CK94:CW94"/>
    <mergeCell ref="CX92:DJ92"/>
    <mergeCell ref="A93:BE93"/>
    <mergeCell ref="BK93:BW93"/>
    <mergeCell ref="BX93:CJ93"/>
    <mergeCell ref="CX94:DJ94"/>
    <mergeCell ref="CK93:CW93"/>
    <mergeCell ref="CX93:DJ93"/>
    <mergeCell ref="A92:BE92"/>
    <mergeCell ref="BK92:BW92"/>
    <mergeCell ref="BX92:CJ92"/>
    <mergeCell ref="CK92:CW92"/>
    <mergeCell ref="A90:BE90"/>
    <mergeCell ref="BK90:BW90"/>
    <mergeCell ref="BX90:CJ90"/>
    <mergeCell ref="CK90:CW90"/>
    <mergeCell ref="CX90:DJ90"/>
    <mergeCell ref="A89:BE89"/>
    <mergeCell ref="BK89:BW89"/>
    <mergeCell ref="BX89:CJ89"/>
    <mergeCell ref="CK89:CW89"/>
    <mergeCell ref="CX87:DJ87"/>
    <mergeCell ref="A88:BE88"/>
    <mergeCell ref="BK88:BW88"/>
    <mergeCell ref="BX88:CJ88"/>
    <mergeCell ref="CX89:DJ89"/>
    <mergeCell ref="CK88:CW88"/>
    <mergeCell ref="CX88:DJ88"/>
    <mergeCell ref="A87:BE87"/>
    <mergeCell ref="BK87:BW87"/>
    <mergeCell ref="BX87:CJ87"/>
    <mergeCell ref="CK87:CW87"/>
    <mergeCell ref="A86:BE86"/>
    <mergeCell ref="BK86:BW86"/>
    <mergeCell ref="BX86:CJ86"/>
    <mergeCell ref="CK86:CW86"/>
    <mergeCell ref="CX86:DJ86"/>
    <mergeCell ref="A85:BE85"/>
    <mergeCell ref="BK85:BW85"/>
    <mergeCell ref="BX85:CJ85"/>
    <mergeCell ref="CK85:CW85"/>
    <mergeCell ref="CX83:DJ83"/>
    <mergeCell ref="A84:BE84"/>
    <mergeCell ref="BK84:BW84"/>
    <mergeCell ref="BX84:CJ84"/>
    <mergeCell ref="CX85:DJ85"/>
    <mergeCell ref="CK84:CW84"/>
    <mergeCell ref="CX77:DJ77"/>
    <mergeCell ref="A81:BE81"/>
    <mergeCell ref="BK81:BW81"/>
    <mergeCell ref="BX81:CJ81"/>
    <mergeCell ref="CK81:CW81"/>
    <mergeCell ref="CX78:DJ78"/>
    <mergeCell ref="A80:BE80"/>
    <mergeCell ref="BK80:BW80"/>
    <mergeCell ref="BX80:CJ80"/>
    <mergeCell ref="CX81:DJ81"/>
    <mergeCell ref="A78:BE78"/>
    <mergeCell ref="BK78:BW78"/>
    <mergeCell ref="BX78:CJ78"/>
    <mergeCell ref="CK78:CW78"/>
    <mergeCell ref="A77:BE77"/>
    <mergeCell ref="BK77:BW77"/>
    <mergeCell ref="BX77:CJ77"/>
    <mergeCell ref="CK77:CW77"/>
    <mergeCell ref="A76:BE76"/>
    <mergeCell ref="BK76:BW76"/>
    <mergeCell ref="BX76:CJ76"/>
    <mergeCell ref="CK76:CW76"/>
    <mergeCell ref="CX74:DJ74"/>
    <mergeCell ref="A75:BE75"/>
    <mergeCell ref="BK75:BW75"/>
    <mergeCell ref="BX75:CJ75"/>
    <mergeCell ref="CX76:DJ76"/>
    <mergeCell ref="CK75:CW75"/>
    <mergeCell ref="CX75:DJ75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K73:CW73"/>
    <mergeCell ref="CX73:DJ73"/>
    <mergeCell ref="A72:BE72"/>
    <mergeCell ref="BK72:BW72"/>
    <mergeCell ref="BX72:CJ72"/>
    <mergeCell ref="CK72:CW72"/>
    <mergeCell ref="A61:BE61"/>
    <mergeCell ref="BK61:BW61"/>
    <mergeCell ref="BX61:CJ61"/>
    <mergeCell ref="CK61:CW61"/>
    <mergeCell ref="A71:BE71"/>
    <mergeCell ref="CX61:DJ61"/>
    <mergeCell ref="CX62:DJ62"/>
    <mergeCell ref="A59:BE59"/>
    <mergeCell ref="BK59:BW59"/>
    <mergeCell ref="BX59:CJ59"/>
    <mergeCell ref="CX60:DJ60"/>
    <mergeCell ref="A60:BE60"/>
    <mergeCell ref="CK59:CW59"/>
    <mergeCell ref="BX63:CJ63"/>
    <mergeCell ref="A62:BE62"/>
    <mergeCell ref="CK63:CW63"/>
    <mergeCell ref="BK60:BW60"/>
    <mergeCell ref="BX60:CJ60"/>
    <mergeCell ref="CK60:CW60"/>
    <mergeCell ref="BK62:BW62"/>
    <mergeCell ref="BX62:CJ62"/>
    <mergeCell ref="CK62:CW62"/>
    <mergeCell ref="A70:BE70"/>
    <mergeCell ref="BK70:BW70"/>
    <mergeCell ref="BX70:CJ70"/>
    <mergeCell ref="CK70:CW70"/>
    <mergeCell ref="A69:BE69"/>
    <mergeCell ref="A63:BE63"/>
    <mergeCell ref="BK63:BW63"/>
    <mergeCell ref="BK69:BW69"/>
    <mergeCell ref="BX69:CJ69"/>
    <mergeCell ref="CK68:CW68"/>
    <mergeCell ref="CX71:DJ71"/>
    <mergeCell ref="CK69:CW69"/>
    <mergeCell ref="BK71:BW71"/>
    <mergeCell ref="BX71:CJ71"/>
    <mergeCell ref="CK71:CW71"/>
    <mergeCell ref="CX69:DJ69"/>
    <mergeCell ref="CX70:DJ70"/>
    <mergeCell ref="A65:BE65"/>
    <mergeCell ref="BK65:BW65"/>
    <mergeCell ref="BX65:CJ65"/>
    <mergeCell ref="A68:BE68"/>
    <mergeCell ref="BK68:BW68"/>
    <mergeCell ref="BX68:CJ68"/>
    <mergeCell ref="A66:BE66"/>
    <mergeCell ref="BK66:BW66"/>
    <mergeCell ref="BX66:CJ66"/>
    <mergeCell ref="CX67:DJ67"/>
    <mergeCell ref="CK66:CW66"/>
    <mergeCell ref="CX66:DJ66"/>
    <mergeCell ref="CX68:DJ68"/>
    <mergeCell ref="A67:BE67"/>
    <mergeCell ref="BK67:BW67"/>
    <mergeCell ref="BX67:CJ67"/>
    <mergeCell ref="CK67:CW67"/>
    <mergeCell ref="CK65:CW65"/>
    <mergeCell ref="CK55:CW56"/>
    <mergeCell ref="CX55:DJ56"/>
    <mergeCell ref="CK57:CW57"/>
    <mergeCell ref="CX57:DJ57"/>
    <mergeCell ref="CX58:DJ58"/>
    <mergeCell ref="CK58:CW58"/>
    <mergeCell ref="CX65:DJ65"/>
    <mergeCell ref="CX59:DJ59"/>
    <mergeCell ref="CX63:DJ63"/>
    <mergeCell ref="A64:BE64"/>
    <mergeCell ref="BK64:BW64"/>
    <mergeCell ref="BX64:CJ64"/>
    <mergeCell ref="CK64:CW64"/>
    <mergeCell ref="CX64:DJ64"/>
    <mergeCell ref="A57:BE57"/>
    <mergeCell ref="BK57:BW57"/>
    <mergeCell ref="BX57:CJ57"/>
    <mergeCell ref="BK58:BW58"/>
    <mergeCell ref="BX58:CJ58"/>
    <mergeCell ref="A58:BE58"/>
    <mergeCell ref="A55:BE55"/>
    <mergeCell ref="BF55:BF56"/>
    <mergeCell ref="BG55:BG56"/>
    <mergeCell ref="BK55:BW56"/>
    <mergeCell ref="BX55:CJ56"/>
    <mergeCell ref="A56:BE56"/>
    <mergeCell ref="CX53:DJ53"/>
    <mergeCell ref="A54:BE54"/>
    <mergeCell ref="BK54:BW54"/>
    <mergeCell ref="BX54:CJ54"/>
    <mergeCell ref="CK54:CW54"/>
    <mergeCell ref="CX54:DJ54"/>
    <mergeCell ref="A53:BE53"/>
    <mergeCell ref="BK53:BW53"/>
    <mergeCell ref="BX53:CJ53"/>
    <mergeCell ref="CK53:CW53"/>
    <mergeCell ref="A52:BE52"/>
    <mergeCell ref="BK52:BW52"/>
    <mergeCell ref="BX52:CJ52"/>
    <mergeCell ref="CK52:CW52"/>
    <mergeCell ref="CX50:DJ50"/>
    <mergeCell ref="CX52:DJ52"/>
    <mergeCell ref="A50:BE50"/>
    <mergeCell ref="BK50:BW50"/>
    <mergeCell ref="BX50:CJ50"/>
    <mergeCell ref="CK50:CW50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6:BE46"/>
    <mergeCell ref="BK46:BW46"/>
    <mergeCell ref="BX46:CJ46"/>
    <mergeCell ref="CX47:DJ47"/>
    <mergeCell ref="CK46:CW46"/>
    <mergeCell ref="CX46:DJ46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36:DJ36"/>
    <mergeCell ref="A35:BE35"/>
    <mergeCell ref="BK35:BW35"/>
    <mergeCell ref="BX35:CJ35"/>
    <mergeCell ref="CK35:CW35"/>
    <mergeCell ref="CK34:CW34"/>
    <mergeCell ref="CX34:DJ34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A32:BE32"/>
    <mergeCell ref="BK32:BW32"/>
    <mergeCell ref="BX32:CJ32"/>
    <mergeCell ref="CK32:CW32"/>
    <mergeCell ref="CX32:DJ32"/>
    <mergeCell ref="A31:BE31"/>
    <mergeCell ref="BK31:BW31"/>
    <mergeCell ref="BX31:CJ31"/>
    <mergeCell ref="CK31:CW31"/>
    <mergeCell ref="CX29:DJ29"/>
    <mergeCell ref="CX30:DJ30"/>
    <mergeCell ref="CX31:DJ31"/>
    <mergeCell ref="CK27:CP27"/>
    <mergeCell ref="A29:BE29"/>
    <mergeCell ref="BK29:BW29"/>
    <mergeCell ref="BX29:CJ29"/>
    <mergeCell ref="A30:BE30"/>
    <mergeCell ref="BK30:BW30"/>
    <mergeCell ref="BX30:CJ30"/>
    <mergeCell ref="CK30:CW30"/>
    <mergeCell ref="BQ27:BS27"/>
    <mergeCell ref="BT27:BW27"/>
    <mergeCell ref="BX27:CC27"/>
    <mergeCell ref="CD27:CF27"/>
    <mergeCell ref="BX28:CJ28"/>
    <mergeCell ref="CK28:CW28"/>
    <mergeCell ref="CK29:CW29"/>
    <mergeCell ref="BK27:BP27"/>
    <mergeCell ref="CG27:CJ27"/>
    <mergeCell ref="AY16:BF16"/>
    <mergeCell ref="CX22:DJ22"/>
    <mergeCell ref="A24:DJ24"/>
    <mergeCell ref="A26:BE28"/>
    <mergeCell ref="CQ27:CS27"/>
    <mergeCell ref="CT27:CW27"/>
    <mergeCell ref="CX27:DJ28"/>
    <mergeCell ref="BK28:BW28"/>
    <mergeCell ref="DB11:DD11"/>
    <mergeCell ref="K21:BU21"/>
    <mergeCell ref="CX21:DJ21"/>
    <mergeCell ref="CX14:DJ15"/>
    <mergeCell ref="A17:AA17"/>
    <mergeCell ref="CX17:DJ17"/>
    <mergeCell ref="AB18:BU18"/>
    <mergeCell ref="CX18:DJ18"/>
    <mergeCell ref="AN14:AP14"/>
    <mergeCell ref="CX19:DJ19"/>
    <mergeCell ref="CK43:CW43"/>
    <mergeCell ref="CX16:DJ16"/>
    <mergeCell ref="CX20:DJ20"/>
    <mergeCell ref="CB10:CN10"/>
    <mergeCell ref="CQ10:DJ10"/>
    <mergeCell ref="CB11:CC11"/>
    <mergeCell ref="CD11:CF11"/>
    <mergeCell ref="CG11:CH11"/>
    <mergeCell ref="CJ11:CX11"/>
    <mergeCell ref="CY11:DA11"/>
    <mergeCell ref="AL14:AM14"/>
    <mergeCell ref="A51:BE51"/>
    <mergeCell ref="BK51:BW51"/>
    <mergeCell ref="A43:BE43"/>
    <mergeCell ref="BK43:BW43"/>
    <mergeCell ref="AQ14:BF14"/>
    <mergeCell ref="BH14:BJ14"/>
    <mergeCell ref="AO16:AR16"/>
    <mergeCell ref="AS16:AU16"/>
    <mergeCell ref="AV16:AW16"/>
    <mergeCell ref="BR1:DJ1"/>
    <mergeCell ref="BH55:BH56"/>
    <mergeCell ref="BI55:BI56"/>
    <mergeCell ref="BJ55:BJ56"/>
    <mergeCell ref="CB7:DJ7"/>
    <mergeCell ref="CB8:DJ8"/>
    <mergeCell ref="CB9:CN9"/>
    <mergeCell ref="CQ9:DJ9"/>
    <mergeCell ref="CB4:DJ4"/>
    <mergeCell ref="CB5:DJ5"/>
    <mergeCell ref="BH13:BJ13"/>
    <mergeCell ref="BG26:BG28"/>
    <mergeCell ref="BF26:BF28"/>
    <mergeCell ref="BK26:DJ26"/>
    <mergeCell ref="CK51:CW51"/>
    <mergeCell ref="BO2:DJ2"/>
    <mergeCell ref="CB6:DJ6"/>
    <mergeCell ref="BX51:CJ51"/>
    <mergeCell ref="CX51:DJ51"/>
    <mergeCell ref="BX43:CJ43"/>
    <mergeCell ref="A82:BE82"/>
    <mergeCell ref="BK82:BW82"/>
    <mergeCell ref="BX82:CJ82"/>
    <mergeCell ref="CX80:DJ80"/>
    <mergeCell ref="CK80:CW80"/>
    <mergeCell ref="CX84:DJ84"/>
    <mergeCell ref="A83:BE83"/>
    <mergeCell ref="BX83:CJ83"/>
    <mergeCell ref="CK82:CW82"/>
    <mergeCell ref="CX82:DJ82"/>
    <mergeCell ref="A129:BE129"/>
    <mergeCell ref="CX126:DJ126"/>
    <mergeCell ref="CX127:DJ127"/>
    <mergeCell ref="A79:BE79"/>
    <mergeCell ref="BK79:BW79"/>
    <mergeCell ref="BX79:CJ79"/>
    <mergeCell ref="CK79:CW79"/>
    <mergeCell ref="BK83:BW83"/>
    <mergeCell ref="CX79:DJ79"/>
    <mergeCell ref="CK83:CW83"/>
    <mergeCell ref="A126:BE126"/>
    <mergeCell ref="A127:BE127"/>
    <mergeCell ref="BK126:BW126"/>
    <mergeCell ref="BX126:CJ126"/>
    <mergeCell ref="BK130:BW130"/>
    <mergeCell ref="BX130:CJ130"/>
    <mergeCell ref="BX129:CJ129"/>
    <mergeCell ref="A130:BE130"/>
    <mergeCell ref="BK127:BW127"/>
    <mergeCell ref="BX127:CJ127"/>
    <mergeCell ref="BX103:CJ103"/>
    <mergeCell ref="CK103:CW103"/>
    <mergeCell ref="CX103:DJ103"/>
    <mergeCell ref="A118:BE118"/>
    <mergeCell ref="BK118:BW118"/>
    <mergeCell ref="BK117:BW117"/>
    <mergeCell ref="BX117:CJ117"/>
    <mergeCell ref="CK117:CW117"/>
    <mergeCell ref="CX117:DJ117"/>
    <mergeCell ref="CX106:DJ106"/>
    <mergeCell ref="CK130:CW130"/>
    <mergeCell ref="CX130:DJ130"/>
    <mergeCell ref="BK129:BW129"/>
    <mergeCell ref="CK129:CW129"/>
    <mergeCell ref="CX122:DJ122"/>
    <mergeCell ref="CK121:CW121"/>
    <mergeCell ref="CX125:DJ125"/>
    <mergeCell ref="CK126:CW126"/>
    <mergeCell ref="CK127:CW127"/>
    <mergeCell ref="CX129:DJ129"/>
    <mergeCell ref="A91:BE91"/>
    <mergeCell ref="BK91:BW91"/>
    <mergeCell ref="BX91:CJ91"/>
    <mergeCell ref="CK91:CW91"/>
    <mergeCell ref="CX91:DJ91"/>
    <mergeCell ref="BX118:CJ118"/>
    <mergeCell ref="CK118:CW118"/>
    <mergeCell ref="CX118:DJ118"/>
    <mergeCell ref="A103:BE103"/>
    <mergeCell ref="BK103:BW103"/>
  </mergeCells>
  <printOptions/>
  <pageMargins left="0.5905511811023623" right="0.5118110236220472" top="0" bottom="0" header="0.1968503937007874" footer="0.1968503937007874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zoomScalePageLayoutView="0" workbookViewId="0" topLeftCell="B58">
      <selection activeCell="J48" sqref="J48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40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3" customHeight="1">
      <c r="J3" s="125"/>
    </row>
    <row r="4" spans="2:10" s="60" customFormat="1" ht="18">
      <c r="B4" s="562" t="s">
        <v>292</v>
      </c>
      <c r="C4" s="562"/>
      <c r="D4" s="562"/>
      <c r="E4" s="562"/>
      <c r="F4" s="562"/>
      <c r="G4" s="562"/>
      <c r="H4" s="562"/>
      <c r="I4" s="562"/>
      <c r="J4" s="562"/>
    </row>
    <row r="5" spans="2:10" s="60" customFormat="1" ht="0.75" customHeight="1">
      <c r="B5" s="126"/>
      <c r="C5" s="126"/>
      <c r="D5" s="126"/>
      <c r="E5" s="126"/>
      <c r="F5" s="126"/>
      <c r="G5" s="126"/>
      <c r="H5" s="126"/>
      <c r="I5" s="126"/>
      <c r="J5" s="126"/>
    </row>
    <row r="6" spans="2:10" s="61" customFormat="1" ht="41.25" customHeight="1">
      <c r="B6" s="60" t="s">
        <v>293</v>
      </c>
      <c r="E6" s="563" t="s">
        <v>464</v>
      </c>
      <c r="F6" s="563"/>
      <c r="G6" s="563"/>
      <c r="H6" s="563"/>
      <c r="I6" s="563"/>
      <c r="J6" s="563"/>
    </row>
    <row r="7" spans="2:10" s="60" customFormat="1" ht="18">
      <c r="B7" s="60" t="s">
        <v>294</v>
      </c>
      <c r="D7" s="564" t="s">
        <v>588</v>
      </c>
      <c r="E7" s="564"/>
      <c r="F7" s="564"/>
      <c r="G7" s="564"/>
      <c r="H7" s="564"/>
      <c r="I7" s="564"/>
      <c r="J7" s="564"/>
    </row>
    <row r="8" s="61" customFormat="1" ht="15">
      <c r="F8" s="62"/>
    </row>
    <row r="9" spans="2:6" s="61" customFormat="1" ht="15">
      <c r="B9" s="94" t="s">
        <v>468</v>
      </c>
      <c r="F9" s="62"/>
    </row>
    <row r="10" s="61" customFormat="1" ht="0" customHeight="1" hidden="1">
      <c r="F10" s="62"/>
    </row>
    <row r="11" spans="2:10" s="61" customFormat="1" ht="45" customHeight="1">
      <c r="B11" s="139" t="s">
        <v>297</v>
      </c>
      <c r="C11" s="139" t="s">
        <v>0</v>
      </c>
      <c r="D11" s="139" t="s">
        <v>338</v>
      </c>
      <c r="E11" s="561" t="s">
        <v>469</v>
      </c>
      <c r="F11" s="561"/>
      <c r="G11" s="561"/>
      <c r="H11" s="561" t="s">
        <v>470</v>
      </c>
      <c r="I11" s="561"/>
      <c r="J11" s="561"/>
    </row>
    <row r="12" spans="2:10" s="62" customFormat="1" ht="15">
      <c r="B12" s="197"/>
      <c r="C12" s="197" t="s">
        <v>660</v>
      </c>
      <c r="D12" s="198">
        <v>1</v>
      </c>
      <c r="E12" s="659">
        <v>1700</v>
      </c>
      <c r="F12" s="659"/>
      <c r="G12" s="659"/>
      <c r="H12" s="660">
        <v>20000</v>
      </c>
      <c r="I12" s="660"/>
      <c r="J12" s="660"/>
    </row>
    <row r="13" spans="2:10" s="62" customFormat="1" ht="15">
      <c r="B13" s="197"/>
      <c r="C13" s="197"/>
      <c r="D13" s="198"/>
      <c r="E13" s="659"/>
      <c r="F13" s="659"/>
      <c r="G13" s="659"/>
      <c r="H13" s="660"/>
      <c r="I13" s="660"/>
      <c r="J13" s="660"/>
    </row>
    <row r="14" spans="2:10" s="196" customFormat="1" ht="15">
      <c r="B14" s="194"/>
      <c r="C14" s="194" t="s">
        <v>180</v>
      </c>
      <c r="D14" s="195">
        <v>1</v>
      </c>
      <c r="E14" s="662">
        <f>E12</f>
        <v>1700</v>
      </c>
      <c r="F14" s="662"/>
      <c r="G14" s="662"/>
      <c r="H14" s="661">
        <f>H12</f>
        <v>20000</v>
      </c>
      <c r="I14" s="661"/>
      <c r="J14" s="661"/>
    </row>
    <row r="15" s="61" customFormat="1" ht="3" customHeight="1">
      <c r="F15" s="62"/>
    </row>
    <row r="16" spans="2:10" s="61" customFormat="1" ht="16.5">
      <c r="B16" s="136" t="s">
        <v>471</v>
      </c>
      <c r="C16" s="137"/>
      <c r="D16" s="137"/>
      <c r="E16" s="137"/>
      <c r="F16" s="138"/>
      <c r="G16" s="137"/>
      <c r="H16" s="137"/>
      <c r="I16" s="137"/>
      <c r="J16" s="137"/>
    </row>
    <row r="17" spans="2:10" s="61" customFormat="1" ht="2.25" customHeight="1">
      <c r="B17" s="136"/>
      <c r="C17" s="137"/>
      <c r="D17" s="137"/>
      <c r="E17" s="137"/>
      <c r="F17" s="138"/>
      <c r="G17" s="137"/>
      <c r="H17" s="137"/>
      <c r="I17" s="137"/>
      <c r="J17" s="137"/>
    </row>
    <row r="18" spans="1:10" s="61" customFormat="1" ht="24" customHeight="1">
      <c r="A18" s="568" t="s">
        <v>465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ht="27">
      <c r="A19" s="77"/>
      <c r="B19" s="96" t="s">
        <v>297</v>
      </c>
      <c r="C19" s="63" t="s">
        <v>336</v>
      </c>
      <c r="D19" s="540" t="s">
        <v>337</v>
      </c>
      <c r="E19" s="540"/>
      <c r="F19" s="63" t="s">
        <v>338</v>
      </c>
      <c r="G19" s="63" t="s">
        <v>339</v>
      </c>
      <c r="H19" s="540" t="s">
        <v>340</v>
      </c>
      <c r="I19" s="540"/>
      <c r="J19" s="63" t="s">
        <v>341</v>
      </c>
    </row>
    <row r="20" spans="1:10" s="98" customFormat="1" ht="12.75">
      <c r="A20" s="97"/>
      <c r="B20" s="80">
        <v>1</v>
      </c>
      <c r="C20" s="80">
        <v>2</v>
      </c>
      <c r="D20" s="538">
        <v>3</v>
      </c>
      <c r="E20" s="539"/>
      <c r="F20" s="80">
        <v>4</v>
      </c>
      <c r="G20" s="80">
        <v>5</v>
      </c>
      <c r="H20" s="538">
        <v>6</v>
      </c>
      <c r="I20" s="539"/>
      <c r="J20" s="80" t="s">
        <v>342</v>
      </c>
    </row>
    <row r="21" spans="1:10" s="61" customFormat="1" ht="15" outlineLevel="1">
      <c r="A21" s="66"/>
      <c r="B21" s="67">
        <v>1</v>
      </c>
      <c r="C21" s="66" t="s">
        <v>365</v>
      </c>
      <c r="D21" s="75" t="s">
        <v>344</v>
      </c>
      <c r="E21" s="99"/>
      <c r="F21" s="81"/>
      <c r="G21" s="100"/>
      <c r="H21" s="581">
        <v>12</v>
      </c>
      <c r="I21" s="582"/>
      <c r="J21" s="74">
        <f aca="true" t="shared" si="0" ref="J21:J26">F21*G21*H21</f>
        <v>0</v>
      </c>
    </row>
    <row r="22" spans="1:10" s="61" customFormat="1" ht="30" customHeight="1" outlineLevel="1">
      <c r="A22" s="66"/>
      <c r="B22" s="67">
        <v>2</v>
      </c>
      <c r="C22" s="66" t="s">
        <v>366</v>
      </c>
      <c r="D22" s="596" t="s">
        <v>367</v>
      </c>
      <c r="E22" s="597"/>
      <c r="F22" s="81"/>
      <c r="G22" s="100"/>
      <c r="H22" s="581">
        <v>12</v>
      </c>
      <c r="I22" s="582"/>
      <c r="J22" s="74">
        <f t="shared" si="0"/>
        <v>0</v>
      </c>
    </row>
    <row r="23" spans="1:10" s="61" customFormat="1" ht="15" outlineLevel="1">
      <c r="A23" s="113"/>
      <c r="B23" s="101">
        <v>3</v>
      </c>
      <c r="C23" s="66" t="s">
        <v>368</v>
      </c>
      <c r="D23" s="75" t="s">
        <v>369</v>
      </c>
      <c r="E23" s="99"/>
      <c r="F23" s="81"/>
      <c r="G23" s="100"/>
      <c r="H23" s="581">
        <v>12</v>
      </c>
      <c r="I23" s="582"/>
      <c r="J23" s="74">
        <f t="shared" si="0"/>
        <v>0</v>
      </c>
    </row>
    <row r="24" spans="1:10" s="61" customFormat="1" ht="15" outlineLevel="1">
      <c r="A24" s="113"/>
      <c r="B24" s="101">
        <v>4</v>
      </c>
      <c r="C24" s="66" t="s">
        <v>370</v>
      </c>
      <c r="D24" s="75" t="s">
        <v>369</v>
      </c>
      <c r="E24" s="99"/>
      <c r="F24" s="81"/>
      <c r="G24" s="100"/>
      <c r="H24" s="581">
        <v>12</v>
      </c>
      <c r="I24" s="582"/>
      <c r="J24" s="74">
        <f t="shared" si="0"/>
        <v>0</v>
      </c>
    </row>
    <row r="25" spans="1:10" s="61" customFormat="1" ht="15" outlineLevel="1">
      <c r="A25" s="113"/>
      <c r="B25" s="101">
        <v>5</v>
      </c>
      <c r="C25" s="66" t="s">
        <v>343</v>
      </c>
      <c r="D25" s="75" t="s">
        <v>371</v>
      </c>
      <c r="E25" s="99"/>
      <c r="F25" s="81"/>
      <c r="G25" s="100"/>
      <c r="H25" s="581">
        <v>12</v>
      </c>
      <c r="I25" s="582"/>
      <c r="J25" s="74">
        <f t="shared" si="0"/>
        <v>0</v>
      </c>
    </row>
    <row r="26" spans="1:10" s="61" customFormat="1" ht="15" outlineLevel="1">
      <c r="A26" s="113"/>
      <c r="B26" s="101">
        <v>6</v>
      </c>
      <c r="C26" s="66" t="s">
        <v>372</v>
      </c>
      <c r="D26" s="583" t="s">
        <v>373</v>
      </c>
      <c r="E26" s="584"/>
      <c r="F26" s="81"/>
      <c r="G26" s="100"/>
      <c r="H26" s="581">
        <v>12</v>
      </c>
      <c r="I26" s="582"/>
      <c r="J26" s="74">
        <f t="shared" si="0"/>
        <v>0</v>
      </c>
    </row>
    <row r="27" spans="1:10" s="61" customFormat="1" ht="15.75" outlineLevel="1">
      <c r="A27" s="565" t="s">
        <v>313</v>
      </c>
      <c r="B27" s="566"/>
      <c r="C27" s="566"/>
      <c r="D27" s="566"/>
      <c r="E27" s="566"/>
      <c r="F27" s="566"/>
      <c r="G27" s="566"/>
      <c r="H27" s="566"/>
      <c r="I27" s="567"/>
      <c r="J27" s="102">
        <f>SUM(J21:J26)</f>
        <v>0</v>
      </c>
    </row>
    <row r="28" spans="1:10" s="61" customFormat="1" ht="15" customHeight="1">
      <c r="A28" s="568" t="s">
        <v>466</v>
      </c>
      <c r="B28" s="550"/>
      <c r="C28" s="550"/>
      <c r="D28" s="550"/>
      <c r="E28" s="550"/>
      <c r="F28" s="550"/>
      <c r="G28" s="550"/>
      <c r="H28" s="550"/>
      <c r="I28" s="550"/>
      <c r="J28" s="550"/>
    </row>
    <row r="29" spans="1:10" s="61" customFormat="1" ht="30.75" outlineLevel="1">
      <c r="A29" s="66"/>
      <c r="B29" s="67">
        <v>1</v>
      </c>
      <c r="C29" s="66" t="s">
        <v>375</v>
      </c>
      <c r="D29" s="583" t="s">
        <v>376</v>
      </c>
      <c r="E29" s="584"/>
      <c r="F29" s="68"/>
      <c r="G29" s="103"/>
      <c r="H29" s="585">
        <v>12</v>
      </c>
      <c r="I29" s="586"/>
      <c r="J29" s="74">
        <f>F29*G29*H29</f>
        <v>0</v>
      </c>
    </row>
    <row r="30" spans="1:10" s="61" customFormat="1" ht="15.75" outlineLevel="1">
      <c r="A30" s="565" t="s">
        <v>313</v>
      </c>
      <c r="B30" s="566"/>
      <c r="C30" s="566"/>
      <c r="D30" s="566"/>
      <c r="E30" s="566"/>
      <c r="F30" s="566"/>
      <c r="G30" s="566"/>
      <c r="H30" s="566"/>
      <c r="I30" s="567"/>
      <c r="J30" s="76">
        <f>SUM(J29:J29)</f>
        <v>0</v>
      </c>
    </row>
    <row r="31" spans="1:10" s="61" customFormat="1" ht="15" customHeight="1">
      <c r="A31" s="568" t="s">
        <v>529</v>
      </c>
      <c r="B31" s="550"/>
      <c r="C31" s="550"/>
      <c r="D31" s="550"/>
      <c r="E31" s="550"/>
      <c r="F31" s="550"/>
      <c r="G31" s="550"/>
      <c r="H31" s="550"/>
      <c r="I31" s="550"/>
      <c r="J31" s="550"/>
    </row>
    <row r="32" spans="1:10" ht="27">
      <c r="A32" s="77"/>
      <c r="B32" s="96" t="s">
        <v>297</v>
      </c>
      <c r="C32" s="63" t="s">
        <v>336</v>
      </c>
      <c r="D32" s="540" t="s">
        <v>337</v>
      </c>
      <c r="E32" s="540"/>
      <c r="F32" s="63" t="s">
        <v>338</v>
      </c>
      <c r="G32" s="63" t="s">
        <v>339</v>
      </c>
      <c r="H32" s="540" t="s">
        <v>340</v>
      </c>
      <c r="I32" s="540"/>
      <c r="J32" s="63" t="s">
        <v>341</v>
      </c>
    </row>
    <row r="33" spans="1:10" s="98" customFormat="1" ht="12.75">
      <c r="A33" s="97"/>
      <c r="B33" s="80">
        <v>1</v>
      </c>
      <c r="C33" s="80">
        <v>2</v>
      </c>
      <c r="D33" s="538">
        <v>3</v>
      </c>
      <c r="E33" s="539"/>
      <c r="F33" s="80">
        <v>4</v>
      </c>
      <c r="G33" s="80">
        <v>5</v>
      </c>
      <c r="H33" s="538">
        <v>6</v>
      </c>
      <c r="I33" s="539"/>
      <c r="J33" s="80" t="s">
        <v>342</v>
      </c>
    </row>
    <row r="34" spans="1:10" s="94" customFormat="1" ht="30.75" outlineLevel="2">
      <c r="A34" s="90"/>
      <c r="B34" s="91" t="s">
        <v>387</v>
      </c>
      <c r="C34" s="90" t="s">
        <v>388</v>
      </c>
      <c r="D34" s="598" t="s">
        <v>320</v>
      </c>
      <c r="E34" s="599"/>
      <c r="F34" s="105" t="s">
        <v>320</v>
      </c>
      <c r="G34" s="105" t="s">
        <v>320</v>
      </c>
      <c r="H34" s="600" t="s">
        <v>320</v>
      </c>
      <c r="I34" s="601"/>
      <c r="J34" s="93"/>
    </row>
    <row r="35" spans="1:10" s="61" customFormat="1" ht="15" outlineLevel="2">
      <c r="A35" s="66"/>
      <c r="B35" s="106" t="s">
        <v>321</v>
      </c>
      <c r="C35" s="66"/>
      <c r="D35" s="574"/>
      <c r="E35" s="576"/>
      <c r="F35" s="104"/>
      <c r="G35" s="100"/>
      <c r="H35" s="585"/>
      <c r="I35" s="586"/>
      <c r="J35" s="74">
        <f>F35*G35*H35</f>
        <v>0</v>
      </c>
    </row>
    <row r="36" spans="1:10" s="94" customFormat="1" ht="30.75" outlineLevel="2">
      <c r="A36" s="90"/>
      <c r="B36" s="91" t="s">
        <v>412</v>
      </c>
      <c r="C36" s="90" t="s">
        <v>413</v>
      </c>
      <c r="D36" s="598" t="s">
        <v>320</v>
      </c>
      <c r="E36" s="599"/>
      <c r="F36" s="105" t="s">
        <v>320</v>
      </c>
      <c r="G36" s="105" t="s">
        <v>320</v>
      </c>
      <c r="H36" s="600" t="s">
        <v>320</v>
      </c>
      <c r="I36" s="601"/>
      <c r="J36" s="93"/>
    </row>
    <row r="37" spans="1:10" s="61" customFormat="1" ht="15" outlineLevel="2">
      <c r="A37" s="66"/>
      <c r="B37" s="67" t="s">
        <v>326</v>
      </c>
      <c r="C37" s="66"/>
      <c r="D37" s="574"/>
      <c r="E37" s="576"/>
      <c r="F37" s="104"/>
      <c r="G37" s="100"/>
      <c r="H37" s="585"/>
      <c r="I37" s="586"/>
      <c r="J37" s="74">
        <f>G37*H37*I37</f>
        <v>0</v>
      </c>
    </row>
    <row r="38" spans="1:10" s="61" customFormat="1" ht="15.75" outlineLevel="2">
      <c r="A38" s="565" t="s">
        <v>313</v>
      </c>
      <c r="B38" s="566"/>
      <c r="C38" s="566"/>
      <c r="D38" s="566"/>
      <c r="E38" s="566"/>
      <c r="F38" s="566"/>
      <c r="G38" s="566"/>
      <c r="H38" s="566"/>
      <c r="I38" s="567"/>
      <c r="J38" s="102">
        <f>SUM(J35:J37)</f>
        <v>0</v>
      </c>
    </row>
    <row r="39" spans="1:10" s="61" customFormat="1" ht="15" customHeight="1">
      <c r="A39" s="568" t="s">
        <v>502</v>
      </c>
      <c r="B39" s="550"/>
      <c r="C39" s="550"/>
      <c r="D39" s="550"/>
      <c r="E39" s="550"/>
      <c r="F39" s="550"/>
      <c r="G39" s="550"/>
      <c r="H39" s="550"/>
      <c r="I39" s="550"/>
      <c r="J39" s="550"/>
    </row>
    <row r="40" spans="1:10" ht="27">
      <c r="A40" s="77"/>
      <c r="B40" s="96" t="s">
        <v>297</v>
      </c>
      <c r="C40" s="63" t="s">
        <v>336</v>
      </c>
      <c r="D40" s="540" t="s">
        <v>337</v>
      </c>
      <c r="E40" s="540"/>
      <c r="F40" s="63" t="s">
        <v>338</v>
      </c>
      <c r="G40" s="63" t="s">
        <v>339</v>
      </c>
      <c r="H40" s="540" t="s">
        <v>340</v>
      </c>
      <c r="I40" s="540"/>
      <c r="J40" s="63" t="s">
        <v>341</v>
      </c>
    </row>
    <row r="41" spans="1:10" s="98" customFormat="1" ht="12.75">
      <c r="A41" s="97"/>
      <c r="B41" s="80">
        <v>1</v>
      </c>
      <c r="C41" s="80">
        <v>2</v>
      </c>
      <c r="D41" s="538">
        <v>3</v>
      </c>
      <c r="E41" s="539"/>
      <c r="F41" s="80">
        <v>4</v>
      </c>
      <c r="G41" s="80">
        <v>5</v>
      </c>
      <c r="H41" s="538">
        <v>6</v>
      </c>
      <c r="I41" s="539"/>
      <c r="J41" s="80" t="s">
        <v>342</v>
      </c>
    </row>
    <row r="42" spans="1:10" s="61" customFormat="1" ht="15" outlineLevel="2">
      <c r="A42" s="66"/>
      <c r="B42" s="67">
        <v>1</v>
      </c>
      <c r="C42" s="66"/>
      <c r="D42" s="574"/>
      <c r="E42" s="576"/>
      <c r="F42" s="70"/>
      <c r="G42" s="100"/>
      <c r="H42" s="585">
        <v>12</v>
      </c>
      <c r="I42" s="586"/>
      <c r="J42" s="74">
        <f>F42*G42*H42</f>
        <v>0</v>
      </c>
    </row>
    <row r="43" spans="1:10" s="61" customFormat="1" ht="15.75" outlineLevel="1">
      <c r="A43" s="565" t="s">
        <v>313</v>
      </c>
      <c r="B43" s="566"/>
      <c r="C43" s="566"/>
      <c r="D43" s="566"/>
      <c r="E43" s="566"/>
      <c r="F43" s="566"/>
      <c r="G43" s="566"/>
      <c r="H43" s="566"/>
      <c r="I43" s="567"/>
      <c r="J43" s="102">
        <f>SUM(J42:J42)</f>
        <v>0</v>
      </c>
    </row>
    <row r="44" spans="1:10" s="61" customFormat="1" ht="15.75">
      <c r="A44" s="568" t="s">
        <v>530</v>
      </c>
      <c r="B44" s="550"/>
      <c r="C44" s="550"/>
      <c r="D44" s="550"/>
      <c r="E44" s="550"/>
      <c r="F44" s="550"/>
      <c r="G44" s="550"/>
      <c r="H44" s="550"/>
      <c r="I44" s="550"/>
      <c r="J44" s="550"/>
    </row>
    <row r="45" spans="1:10" s="61" customFormat="1" ht="81">
      <c r="A45" s="107"/>
      <c r="B45" s="108" t="s">
        <v>297</v>
      </c>
      <c r="C45" s="603" t="s">
        <v>336</v>
      </c>
      <c r="D45" s="604"/>
      <c r="E45" s="604"/>
      <c r="F45" s="605"/>
      <c r="G45" s="109" t="s">
        <v>432</v>
      </c>
      <c r="H45" s="603" t="s">
        <v>316</v>
      </c>
      <c r="I45" s="605"/>
      <c r="J45" s="109" t="s">
        <v>433</v>
      </c>
    </row>
    <row r="46" spans="1:10" s="61" customFormat="1" ht="15">
      <c r="A46" s="110"/>
      <c r="B46" s="111">
        <v>1</v>
      </c>
      <c r="C46" s="607">
        <v>2</v>
      </c>
      <c r="D46" s="608"/>
      <c r="E46" s="608"/>
      <c r="F46" s="609"/>
      <c r="G46" s="65">
        <v>3</v>
      </c>
      <c r="H46" s="607">
        <v>4</v>
      </c>
      <c r="I46" s="609"/>
      <c r="J46" s="65" t="s">
        <v>318</v>
      </c>
    </row>
    <row r="47" spans="1:10" s="61" customFormat="1" ht="21" customHeight="1" outlineLevel="1">
      <c r="A47" s="66"/>
      <c r="B47" s="67" t="s">
        <v>321</v>
      </c>
      <c r="C47" s="614"/>
      <c r="D47" s="615"/>
      <c r="E47" s="615"/>
      <c r="F47" s="616"/>
      <c r="G47" s="114"/>
      <c r="H47" s="577"/>
      <c r="I47" s="578"/>
      <c r="J47" s="74">
        <v>0</v>
      </c>
    </row>
    <row r="48" spans="1:10" s="61" customFormat="1" ht="15.75" outlineLevel="1">
      <c r="A48" s="565" t="s">
        <v>313</v>
      </c>
      <c r="B48" s="566"/>
      <c r="C48" s="566"/>
      <c r="D48" s="566"/>
      <c r="E48" s="566"/>
      <c r="F48" s="566"/>
      <c r="G48" s="566"/>
      <c r="H48" s="566"/>
      <c r="I48" s="567"/>
      <c r="J48" s="76">
        <f>J47</f>
        <v>0</v>
      </c>
    </row>
    <row r="49" spans="1:10" s="61" customFormat="1" ht="22.5" customHeight="1">
      <c r="A49" s="568" t="s">
        <v>531</v>
      </c>
      <c r="B49" s="550"/>
      <c r="C49" s="550"/>
      <c r="D49" s="550"/>
      <c r="E49" s="550"/>
      <c r="F49" s="550"/>
      <c r="G49" s="550"/>
      <c r="H49" s="550"/>
      <c r="I49" s="550"/>
      <c r="J49" s="587"/>
    </row>
    <row r="50" spans="1:10" ht="26.25">
      <c r="A50" s="77"/>
      <c r="B50" s="78" t="s">
        <v>297</v>
      </c>
      <c r="C50" s="63" t="s">
        <v>336</v>
      </c>
      <c r="D50" s="551" t="s">
        <v>337</v>
      </c>
      <c r="E50" s="553"/>
      <c r="F50" s="551" t="s">
        <v>338</v>
      </c>
      <c r="G50" s="553"/>
      <c r="H50" s="551" t="s">
        <v>347</v>
      </c>
      <c r="I50" s="553"/>
      <c r="J50" s="63" t="s">
        <v>341</v>
      </c>
    </row>
    <row r="51" spans="1:10" ht="13.5">
      <c r="A51" s="77"/>
      <c r="B51" s="80">
        <v>1</v>
      </c>
      <c r="C51" s="80">
        <v>2</v>
      </c>
      <c r="D51" s="538">
        <v>3</v>
      </c>
      <c r="E51" s="539"/>
      <c r="F51" s="538">
        <v>4</v>
      </c>
      <c r="G51" s="539"/>
      <c r="H51" s="538">
        <v>5</v>
      </c>
      <c r="I51" s="539"/>
      <c r="J51" s="80" t="s">
        <v>346</v>
      </c>
    </row>
    <row r="52" spans="1:10" s="61" customFormat="1" ht="15" outlineLevel="1">
      <c r="A52" s="66"/>
      <c r="B52" s="67">
        <v>1</v>
      </c>
      <c r="C52" s="75"/>
      <c r="D52" s="581"/>
      <c r="E52" s="582"/>
      <c r="F52" s="588"/>
      <c r="G52" s="589"/>
      <c r="H52" s="590"/>
      <c r="I52" s="591"/>
      <c r="J52" s="82">
        <v>0</v>
      </c>
    </row>
    <row r="53" spans="1:10" s="61" customFormat="1" ht="15.75" outlineLevel="1">
      <c r="A53" s="83" t="s">
        <v>313</v>
      </c>
      <c r="B53" s="84"/>
      <c r="C53" s="566" t="s">
        <v>313</v>
      </c>
      <c r="D53" s="566"/>
      <c r="E53" s="566"/>
      <c r="F53" s="566"/>
      <c r="G53" s="566"/>
      <c r="H53" s="566"/>
      <c r="I53" s="567"/>
      <c r="J53" s="76">
        <f>J52</f>
        <v>0</v>
      </c>
    </row>
    <row r="54" spans="1:10" s="61" customFormat="1" ht="21" customHeight="1">
      <c r="A54" s="568" t="s">
        <v>532</v>
      </c>
      <c r="B54" s="550"/>
      <c r="C54" s="550"/>
      <c r="D54" s="550"/>
      <c r="E54" s="550"/>
      <c r="F54" s="550"/>
      <c r="G54" s="550"/>
      <c r="H54" s="550"/>
      <c r="I54" s="550"/>
      <c r="J54" s="587"/>
    </row>
    <row r="55" spans="1:10" s="120" customFormat="1" ht="30" customHeight="1">
      <c r="A55" s="117"/>
      <c r="B55" s="118" t="s">
        <v>297</v>
      </c>
      <c r="C55" s="119" t="s">
        <v>336</v>
      </c>
      <c r="D55" s="625" t="s">
        <v>451</v>
      </c>
      <c r="E55" s="626"/>
      <c r="F55" s="625" t="s">
        <v>452</v>
      </c>
      <c r="G55" s="626"/>
      <c r="H55" s="625" t="s">
        <v>347</v>
      </c>
      <c r="I55" s="626"/>
      <c r="J55" s="119" t="s">
        <v>341</v>
      </c>
    </row>
    <row r="56" spans="1:10" s="120" customFormat="1" ht="27">
      <c r="A56" s="117"/>
      <c r="B56" s="121">
        <v>1</v>
      </c>
      <c r="C56" s="121">
        <v>2</v>
      </c>
      <c r="D56" s="627">
        <v>3</v>
      </c>
      <c r="E56" s="628"/>
      <c r="F56" s="627">
        <v>4</v>
      </c>
      <c r="G56" s="628"/>
      <c r="H56" s="627">
        <v>5</v>
      </c>
      <c r="I56" s="628"/>
      <c r="J56" s="121" t="s">
        <v>453</v>
      </c>
    </row>
    <row r="57" spans="1:10" s="61" customFormat="1" ht="15" outlineLevel="1">
      <c r="A57" s="66"/>
      <c r="B57" s="67">
        <v>1</v>
      </c>
      <c r="C57" s="75" t="s">
        <v>454</v>
      </c>
      <c r="D57" s="585"/>
      <c r="E57" s="586"/>
      <c r="F57" s="588"/>
      <c r="G57" s="589"/>
      <c r="H57" s="590"/>
      <c r="I57" s="591"/>
      <c r="J57" s="82">
        <f>J59+J61</f>
        <v>0</v>
      </c>
    </row>
    <row r="58" spans="1:10" s="61" customFormat="1" ht="18.75" customHeight="1" outlineLevel="1">
      <c r="A58" s="66"/>
      <c r="B58" s="67"/>
      <c r="C58" s="66" t="s">
        <v>455</v>
      </c>
      <c r="D58" s="585"/>
      <c r="E58" s="586"/>
      <c r="F58" s="588"/>
      <c r="G58" s="589"/>
      <c r="H58" s="590"/>
      <c r="I58" s="591"/>
      <c r="J58" s="82"/>
    </row>
    <row r="59" spans="1:10" s="61" customFormat="1" ht="15" outlineLevel="1">
      <c r="A59" s="66"/>
      <c r="B59" s="67"/>
      <c r="C59" s="75"/>
      <c r="D59" s="585"/>
      <c r="E59" s="586"/>
      <c r="F59" s="588"/>
      <c r="G59" s="589"/>
      <c r="H59" s="590"/>
      <c r="I59" s="591"/>
      <c r="J59" s="82">
        <f>F59*D59/100*H59*9/1000</f>
        <v>0</v>
      </c>
    </row>
    <row r="60" spans="1:10" s="61" customFormat="1" ht="11.25" customHeight="1" outlineLevel="1">
      <c r="A60" s="66"/>
      <c r="B60" s="67">
        <v>2</v>
      </c>
      <c r="C60" s="66" t="s">
        <v>456</v>
      </c>
      <c r="D60" s="585"/>
      <c r="E60" s="586"/>
      <c r="F60" s="588"/>
      <c r="G60" s="589"/>
      <c r="H60" s="590"/>
      <c r="I60" s="591"/>
      <c r="J60" s="82">
        <f>SUM(J62:J62)</f>
        <v>0</v>
      </c>
    </row>
    <row r="61" spans="1:10" s="61" customFormat="1" ht="30.75" outlineLevel="1">
      <c r="A61" s="66"/>
      <c r="B61" s="67"/>
      <c r="C61" s="66" t="s">
        <v>455</v>
      </c>
      <c r="D61" s="585"/>
      <c r="E61" s="586"/>
      <c r="F61" s="588"/>
      <c r="G61" s="589"/>
      <c r="H61" s="590"/>
      <c r="I61" s="591"/>
      <c r="J61" s="82"/>
    </row>
    <row r="62" spans="1:10" s="61" customFormat="1" ht="15" outlineLevel="1">
      <c r="A62" s="66"/>
      <c r="B62" s="67"/>
      <c r="C62" s="75"/>
      <c r="D62" s="585"/>
      <c r="E62" s="586"/>
      <c r="F62" s="588"/>
      <c r="G62" s="589"/>
      <c r="H62" s="590"/>
      <c r="I62" s="591"/>
      <c r="J62" s="82"/>
    </row>
    <row r="63" spans="1:10" s="61" customFormat="1" ht="15.75" outlineLevel="1">
      <c r="A63" s="83" t="s">
        <v>313</v>
      </c>
      <c r="B63" s="84"/>
      <c r="C63" s="566" t="s">
        <v>313</v>
      </c>
      <c r="D63" s="566"/>
      <c r="E63" s="566"/>
      <c r="F63" s="566"/>
      <c r="G63" s="566"/>
      <c r="H63" s="566"/>
      <c r="I63" s="567"/>
      <c r="J63" s="76">
        <f>J57+J60</f>
        <v>0</v>
      </c>
    </row>
    <row r="64" spans="1:10" s="61" customFormat="1" ht="17.25" customHeight="1">
      <c r="A64" s="568" t="s">
        <v>533</v>
      </c>
      <c r="B64" s="550"/>
      <c r="C64" s="550"/>
      <c r="D64" s="550"/>
      <c r="E64" s="550"/>
      <c r="F64" s="550"/>
      <c r="G64" s="550"/>
      <c r="H64" s="550"/>
      <c r="I64" s="550"/>
      <c r="J64" s="587"/>
    </row>
    <row r="65" spans="1:10" ht="26.25">
      <c r="A65" s="77"/>
      <c r="B65" s="78" t="s">
        <v>297</v>
      </c>
      <c r="C65" s="63" t="s">
        <v>336</v>
      </c>
      <c r="D65" s="551" t="s">
        <v>337</v>
      </c>
      <c r="E65" s="553"/>
      <c r="F65" s="551" t="s">
        <v>338</v>
      </c>
      <c r="G65" s="553"/>
      <c r="H65" s="551" t="s">
        <v>347</v>
      </c>
      <c r="I65" s="553"/>
      <c r="J65" s="63" t="s">
        <v>341</v>
      </c>
    </row>
    <row r="66" spans="1:10" ht="13.5">
      <c r="A66" s="77"/>
      <c r="B66" s="80">
        <v>1</v>
      </c>
      <c r="C66" s="80">
        <v>2</v>
      </c>
      <c r="D66" s="538">
        <v>3</v>
      </c>
      <c r="E66" s="539"/>
      <c r="F66" s="538">
        <v>4</v>
      </c>
      <c r="G66" s="539"/>
      <c r="H66" s="538">
        <v>5</v>
      </c>
      <c r="I66" s="539"/>
      <c r="J66" s="80" t="s">
        <v>346</v>
      </c>
    </row>
    <row r="67" spans="1:10" s="61" customFormat="1" ht="15" outlineLevel="1">
      <c r="A67" s="66"/>
      <c r="B67" s="67"/>
      <c r="C67" s="75"/>
      <c r="D67" s="581"/>
      <c r="E67" s="582"/>
      <c r="F67" s="588"/>
      <c r="G67" s="589"/>
      <c r="H67" s="590"/>
      <c r="I67" s="591"/>
      <c r="J67" s="82">
        <f>F67*H67</f>
        <v>0</v>
      </c>
    </row>
    <row r="68" spans="1:10" s="61" customFormat="1" ht="15.75" outlineLevel="1">
      <c r="A68" s="83" t="s">
        <v>313</v>
      </c>
      <c r="B68" s="84"/>
      <c r="C68" s="566" t="s">
        <v>313</v>
      </c>
      <c r="D68" s="566"/>
      <c r="E68" s="566"/>
      <c r="F68" s="566"/>
      <c r="G68" s="566"/>
      <c r="H68" s="566"/>
      <c r="I68" s="567"/>
      <c r="J68" s="76">
        <f>SUM(J67:J67)</f>
        <v>0</v>
      </c>
    </row>
    <row r="69" spans="1:10" s="61" customFormat="1" ht="17.25" customHeight="1">
      <c r="A69" s="568" t="s">
        <v>534</v>
      </c>
      <c r="B69" s="550"/>
      <c r="C69" s="550"/>
      <c r="D69" s="550"/>
      <c r="E69" s="550"/>
      <c r="F69" s="550"/>
      <c r="G69" s="550"/>
      <c r="H69" s="550"/>
      <c r="I69" s="550"/>
      <c r="J69" s="587"/>
    </row>
    <row r="70" spans="1:10" ht="26.25">
      <c r="A70" s="77"/>
      <c r="B70" s="78" t="s">
        <v>297</v>
      </c>
      <c r="C70" s="63" t="s">
        <v>336</v>
      </c>
      <c r="D70" s="551" t="s">
        <v>337</v>
      </c>
      <c r="E70" s="553"/>
      <c r="F70" s="551" t="s">
        <v>338</v>
      </c>
      <c r="G70" s="553"/>
      <c r="H70" s="551" t="s">
        <v>347</v>
      </c>
      <c r="I70" s="553"/>
      <c r="J70" s="63" t="s">
        <v>341</v>
      </c>
    </row>
    <row r="71" spans="1:10" ht="13.5">
      <c r="A71" s="77"/>
      <c r="B71" s="80">
        <v>1</v>
      </c>
      <c r="C71" s="80">
        <v>2</v>
      </c>
      <c r="D71" s="538">
        <v>3</v>
      </c>
      <c r="E71" s="539"/>
      <c r="F71" s="538">
        <v>4</v>
      </c>
      <c r="G71" s="539"/>
      <c r="H71" s="538">
        <v>5</v>
      </c>
      <c r="I71" s="539"/>
      <c r="J71" s="80" t="s">
        <v>346</v>
      </c>
    </row>
    <row r="72" spans="1:10" s="61" customFormat="1" ht="15" outlineLevel="1">
      <c r="A72" s="66"/>
      <c r="B72" s="67"/>
      <c r="C72" s="75"/>
      <c r="D72" s="581"/>
      <c r="E72" s="582"/>
      <c r="F72" s="588"/>
      <c r="G72" s="589"/>
      <c r="H72" s="590"/>
      <c r="I72" s="591"/>
      <c r="J72" s="82">
        <f>F72*H72</f>
        <v>0</v>
      </c>
    </row>
    <row r="73" spans="1:10" s="61" customFormat="1" ht="15.75" outlineLevel="1">
      <c r="A73" s="83" t="s">
        <v>313</v>
      </c>
      <c r="B73" s="84"/>
      <c r="C73" s="566" t="s">
        <v>313</v>
      </c>
      <c r="D73" s="566"/>
      <c r="E73" s="566"/>
      <c r="F73" s="566"/>
      <c r="G73" s="566"/>
      <c r="H73" s="566"/>
      <c r="I73" s="567"/>
      <c r="J73" s="76">
        <f>SUM(J72:J72)</f>
        <v>0</v>
      </c>
    </row>
    <row r="74" spans="1:10" s="61" customFormat="1" ht="18" customHeight="1">
      <c r="A74" s="568" t="s">
        <v>535</v>
      </c>
      <c r="B74" s="550"/>
      <c r="C74" s="550"/>
      <c r="D74" s="550"/>
      <c r="E74" s="550"/>
      <c r="F74" s="550"/>
      <c r="G74" s="550"/>
      <c r="H74" s="550"/>
      <c r="I74" s="550"/>
      <c r="J74" s="587"/>
    </row>
    <row r="75" spans="1:10" ht="26.25">
      <c r="A75" s="77"/>
      <c r="B75" s="78" t="s">
        <v>297</v>
      </c>
      <c r="C75" s="63" t="s">
        <v>336</v>
      </c>
      <c r="D75" s="551" t="s">
        <v>337</v>
      </c>
      <c r="E75" s="553"/>
      <c r="F75" s="551" t="s">
        <v>338</v>
      </c>
      <c r="G75" s="553"/>
      <c r="H75" s="551" t="s">
        <v>347</v>
      </c>
      <c r="I75" s="553"/>
      <c r="J75" s="63" t="s">
        <v>341</v>
      </c>
    </row>
    <row r="76" spans="1:10" ht="13.5">
      <c r="A76" s="77"/>
      <c r="B76" s="80">
        <v>1</v>
      </c>
      <c r="C76" s="80">
        <v>2</v>
      </c>
      <c r="D76" s="538">
        <v>3</v>
      </c>
      <c r="E76" s="539"/>
      <c r="F76" s="538">
        <v>4</v>
      </c>
      <c r="G76" s="539"/>
      <c r="H76" s="538">
        <v>5</v>
      </c>
      <c r="I76" s="539"/>
      <c r="J76" s="80" t="s">
        <v>346</v>
      </c>
    </row>
    <row r="77" spans="1:10" s="61" customFormat="1" ht="15" outlineLevel="1">
      <c r="A77" s="66"/>
      <c r="B77" s="67">
        <v>1</v>
      </c>
      <c r="C77" s="75" t="s">
        <v>617</v>
      </c>
      <c r="D77" s="581" t="s">
        <v>607</v>
      </c>
      <c r="E77" s="582"/>
      <c r="F77" s="588">
        <v>200</v>
      </c>
      <c r="G77" s="589"/>
      <c r="H77" s="590">
        <v>100</v>
      </c>
      <c r="I77" s="591"/>
      <c r="J77" s="82">
        <f>F77*H77</f>
        <v>20000</v>
      </c>
    </row>
    <row r="78" spans="1:10" s="61" customFormat="1" ht="15" outlineLevel="1">
      <c r="A78" s="66"/>
      <c r="B78" s="67"/>
      <c r="C78" s="66"/>
      <c r="D78" s="581"/>
      <c r="E78" s="582"/>
      <c r="F78" s="588"/>
      <c r="G78" s="589"/>
      <c r="H78" s="590"/>
      <c r="I78" s="591"/>
      <c r="J78" s="82">
        <f>F78*H78</f>
        <v>0</v>
      </c>
    </row>
    <row r="79" spans="1:10" s="61" customFormat="1" ht="15.75" outlineLevel="1">
      <c r="A79" s="83" t="s">
        <v>313</v>
      </c>
      <c r="B79" s="84"/>
      <c r="C79" s="566" t="s">
        <v>313</v>
      </c>
      <c r="D79" s="566"/>
      <c r="E79" s="566"/>
      <c r="F79" s="566"/>
      <c r="G79" s="566"/>
      <c r="H79" s="566"/>
      <c r="I79" s="567"/>
      <c r="J79" s="76">
        <f>SUM(J77:J78)</f>
        <v>20000</v>
      </c>
    </row>
    <row r="80" spans="3:10" s="61" customFormat="1" ht="21" customHeight="1">
      <c r="C80" s="594" t="s">
        <v>354</v>
      </c>
      <c r="D80" s="594"/>
      <c r="E80" s="594"/>
      <c r="F80" s="594"/>
      <c r="G80" s="594"/>
      <c r="H80" s="594"/>
      <c r="I80" s="595"/>
      <c r="J80" s="102">
        <f>J17+J27+J30+J38+J43+J48+J53+J63+J68+J73+J79</f>
        <v>20000</v>
      </c>
    </row>
    <row r="81" ht="5.25" customHeight="1"/>
    <row r="82" ht="12.75" hidden="1"/>
    <row r="83" spans="2:10" ht="24" customHeight="1">
      <c r="B83" s="79" t="s">
        <v>144</v>
      </c>
      <c r="D83" s="123"/>
      <c r="E83" s="123"/>
      <c r="F83" s="124"/>
      <c r="I83" s="535" t="s">
        <v>592</v>
      </c>
      <c r="J83" s="535"/>
    </row>
    <row r="84" spans="9:10" ht="3.75" customHeight="1" hidden="1">
      <c r="I84" s="534" t="s">
        <v>355</v>
      </c>
      <c r="J84" s="534"/>
    </row>
    <row r="85" ht="12.75" hidden="1"/>
    <row r="86" spans="2:10" ht="24.75" customHeight="1">
      <c r="B86" s="79" t="s">
        <v>356</v>
      </c>
      <c r="D86" s="123"/>
      <c r="E86" s="123"/>
      <c r="F86" s="124"/>
      <c r="I86" s="535" t="s">
        <v>593</v>
      </c>
      <c r="J86" s="535"/>
    </row>
  </sheetData>
  <sheetProtection/>
  <mergeCells count="136">
    <mergeCell ref="C79:I79"/>
    <mergeCell ref="C80:I80"/>
    <mergeCell ref="I83:J83"/>
    <mergeCell ref="I84:J84"/>
    <mergeCell ref="I86:J86"/>
    <mergeCell ref="D77:E77"/>
    <mergeCell ref="F77:G77"/>
    <mergeCell ref="H77:I77"/>
    <mergeCell ref="D78:E78"/>
    <mergeCell ref="F78:G78"/>
    <mergeCell ref="H78:I78"/>
    <mergeCell ref="C73:I73"/>
    <mergeCell ref="A74:J74"/>
    <mergeCell ref="D75:E75"/>
    <mergeCell ref="F75:G75"/>
    <mergeCell ref="H75:I75"/>
    <mergeCell ref="D76:E76"/>
    <mergeCell ref="F76:G76"/>
    <mergeCell ref="H76:I76"/>
    <mergeCell ref="D71:E71"/>
    <mergeCell ref="F71:G71"/>
    <mergeCell ref="H71:I71"/>
    <mergeCell ref="D72:E72"/>
    <mergeCell ref="F72:G72"/>
    <mergeCell ref="H72:I72"/>
    <mergeCell ref="D67:E67"/>
    <mergeCell ref="F67:G67"/>
    <mergeCell ref="H67:I67"/>
    <mergeCell ref="C68:I68"/>
    <mergeCell ref="A69:J69"/>
    <mergeCell ref="D70:E70"/>
    <mergeCell ref="F70:G70"/>
    <mergeCell ref="H70:I70"/>
    <mergeCell ref="C63:I63"/>
    <mergeCell ref="A64:J64"/>
    <mergeCell ref="D65:E65"/>
    <mergeCell ref="F65:G65"/>
    <mergeCell ref="H65:I65"/>
    <mergeCell ref="D66:E66"/>
    <mergeCell ref="F66:G66"/>
    <mergeCell ref="H66:I66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C53:I53"/>
    <mergeCell ref="A54:J54"/>
    <mergeCell ref="D55:E55"/>
    <mergeCell ref="F55:G55"/>
    <mergeCell ref="H55:I55"/>
    <mergeCell ref="D56:E56"/>
    <mergeCell ref="F56:G56"/>
    <mergeCell ref="H56:I56"/>
    <mergeCell ref="D51:E51"/>
    <mergeCell ref="F51:G51"/>
    <mergeCell ref="H51:I51"/>
    <mergeCell ref="D52:E52"/>
    <mergeCell ref="F52:G52"/>
    <mergeCell ref="H52:I52"/>
    <mergeCell ref="C47:F47"/>
    <mergeCell ref="H47:I47"/>
    <mergeCell ref="A48:I48"/>
    <mergeCell ref="A49:J49"/>
    <mergeCell ref="D50:E50"/>
    <mergeCell ref="F50:G50"/>
    <mergeCell ref="H50:I50"/>
    <mergeCell ref="A43:I43"/>
    <mergeCell ref="A44:J44"/>
    <mergeCell ref="C45:F45"/>
    <mergeCell ref="H45:I45"/>
    <mergeCell ref="C46:F46"/>
    <mergeCell ref="H46:I46"/>
    <mergeCell ref="D40:E40"/>
    <mergeCell ref="H40:I40"/>
    <mergeCell ref="D41:E41"/>
    <mergeCell ref="H41:I41"/>
    <mergeCell ref="D42:E42"/>
    <mergeCell ref="H42:I42"/>
    <mergeCell ref="D36:E36"/>
    <mergeCell ref="H36:I36"/>
    <mergeCell ref="D37:E37"/>
    <mergeCell ref="H37:I37"/>
    <mergeCell ref="A38:I38"/>
    <mergeCell ref="A39:J39"/>
    <mergeCell ref="D33:E33"/>
    <mergeCell ref="H33:I33"/>
    <mergeCell ref="D34:E34"/>
    <mergeCell ref="H34:I34"/>
    <mergeCell ref="D35:E35"/>
    <mergeCell ref="H35:I35"/>
    <mergeCell ref="D29:E29"/>
    <mergeCell ref="H29:I29"/>
    <mergeCell ref="A30:I30"/>
    <mergeCell ref="A31:J31"/>
    <mergeCell ref="D32:E32"/>
    <mergeCell ref="H32:I32"/>
    <mergeCell ref="H24:I24"/>
    <mergeCell ref="H25:I25"/>
    <mergeCell ref="D26:E26"/>
    <mergeCell ref="H26:I26"/>
    <mergeCell ref="A27:I27"/>
    <mergeCell ref="A28:J28"/>
    <mergeCell ref="D20:E20"/>
    <mergeCell ref="H20:I20"/>
    <mergeCell ref="H21:I21"/>
    <mergeCell ref="D22:E22"/>
    <mergeCell ref="H22:I22"/>
    <mergeCell ref="H23:I23"/>
    <mergeCell ref="H13:J13"/>
    <mergeCell ref="H14:J14"/>
    <mergeCell ref="A18:J18"/>
    <mergeCell ref="D19:E19"/>
    <mergeCell ref="H19:I19"/>
    <mergeCell ref="E13:G13"/>
    <mergeCell ref="E14:G14"/>
    <mergeCell ref="B4:J4"/>
    <mergeCell ref="E6:J6"/>
    <mergeCell ref="D7:J7"/>
    <mergeCell ref="E11:G11"/>
    <mergeCell ref="E12:G12"/>
    <mergeCell ref="H11:J11"/>
    <mergeCell ref="H12:J12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75" zoomScaleNormal="75" zoomScalePageLayoutView="0" workbookViewId="0" topLeftCell="B37">
      <selection activeCell="H15" sqref="H15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12.75">
      <c r="J3" s="125"/>
    </row>
    <row r="4" ht="12.75">
      <c r="J4" s="125" t="s">
        <v>359</v>
      </c>
    </row>
    <row r="5" spans="2:10" s="60" customFormat="1" ht="18">
      <c r="B5" s="562" t="s">
        <v>292</v>
      </c>
      <c r="C5" s="562"/>
      <c r="D5" s="562"/>
      <c r="E5" s="562"/>
      <c r="F5" s="562"/>
      <c r="G5" s="562"/>
      <c r="H5" s="562"/>
      <c r="I5" s="562"/>
      <c r="J5" s="562"/>
    </row>
    <row r="6" spans="2:10" s="61" customFormat="1" ht="41.25" customHeight="1">
      <c r="B6" s="60" t="s">
        <v>293</v>
      </c>
      <c r="E6" s="563" t="s">
        <v>467</v>
      </c>
      <c r="F6" s="563"/>
      <c r="G6" s="563"/>
      <c r="H6" s="563"/>
      <c r="I6" s="563"/>
      <c r="J6" s="563"/>
    </row>
    <row r="7" spans="2:10" s="60" customFormat="1" ht="18">
      <c r="B7" s="60" t="s">
        <v>294</v>
      </c>
      <c r="D7" s="564" t="s">
        <v>588</v>
      </c>
      <c r="E7" s="564"/>
      <c r="F7" s="564"/>
      <c r="G7" s="564"/>
      <c r="H7" s="564"/>
      <c r="I7" s="564"/>
      <c r="J7" s="564"/>
    </row>
    <row r="8" s="61" customFormat="1" ht="15">
      <c r="F8" s="62"/>
    </row>
    <row r="9" spans="2:10" s="61" customFormat="1" ht="49.5" customHeight="1">
      <c r="B9" s="651" t="s">
        <v>483</v>
      </c>
      <c r="C9" s="651"/>
      <c r="D9" s="651"/>
      <c r="E9" s="651"/>
      <c r="F9" s="651"/>
      <c r="G9" s="651"/>
      <c r="H9" s="651"/>
      <c r="I9" s="651"/>
      <c r="J9" s="651"/>
    </row>
    <row r="10" s="61" customFormat="1" ht="15">
      <c r="F10" s="62"/>
    </row>
    <row r="11" spans="2:10" s="61" customFormat="1" ht="45" customHeight="1">
      <c r="B11" s="139" t="s">
        <v>297</v>
      </c>
      <c r="C11" s="139" t="s">
        <v>336</v>
      </c>
      <c r="D11" s="139" t="s">
        <v>484</v>
      </c>
      <c r="E11" s="561" t="s">
        <v>485</v>
      </c>
      <c r="F11" s="561"/>
      <c r="G11" s="561"/>
      <c r="H11" s="561" t="s">
        <v>470</v>
      </c>
      <c r="I11" s="561"/>
      <c r="J11" s="561"/>
    </row>
    <row r="12" spans="2:10" s="61" customFormat="1" ht="15">
      <c r="B12" s="184"/>
      <c r="C12" s="184" t="s">
        <v>660</v>
      </c>
      <c r="D12" s="185">
        <v>1000</v>
      </c>
      <c r="E12" s="655">
        <v>12</v>
      </c>
      <c r="F12" s="655"/>
      <c r="G12" s="655"/>
      <c r="H12" s="656">
        <v>12000</v>
      </c>
      <c r="I12" s="656"/>
      <c r="J12" s="656"/>
    </row>
    <row r="13" spans="2:10" s="61" customFormat="1" ht="15">
      <c r="B13" s="184"/>
      <c r="C13" s="184"/>
      <c r="D13" s="185"/>
      <c r="E13" s="655"/>
      <c r="F13" s="655"/>
      <c r="G13" s="655"/>
      <c r="H13" s="656"/>
      <c r="I13" s="656"/>
      <c r="J13" s="656"/>
    </row>
    <row r="14" spans="2:10" s="94" customFormat="1" ht="15">
      <c r="B14" s="186"/>
      <c r="C14" s="186" t="s">
        <v>180</v>
      </c>
      <c r="D14" s="187">
        <f>D12</f>
        <v>1000</v>
      </c>
      <c r="E14" s="657">
        <f>E12</f>
        <v>12</v>
      </c>
      <c r="F14" s="657"/>
      <c r="G14" s="657"/>
      <c r="H14" s="658">
        <f>H12</f>
        <v>12000</v>
      </c>
      <c r="I14" s="658"/>
      <c r="J14" s="658"/>
    </row>
    <row r="15" s="61" customFormat="1" ht="15">
      <c r="F15" s="62"/>
    </row>
    <row r="16" spans="2:10" s="61" customFormat="1" ht="16.5">
      <c r="B16" s="136" t="s">
        <v>471</v>
      </c>
      <c r="C16" s="137"/>
      <c r="D16" s="137"/>
      <c r="E16" s="137"/>
      <c r="F16" s="138"/>
      <c r="G16" s="137"/>
      <c r="H16" s="137"/>
      <c r="I16" s="137"/>
      <c r="J16" s="137"/>
    </row>
    <row r="17" spans="2:10" s="61" customFormat="1" ht="16.5">
      <c r="B17" s="136"/>
      <c r="C17" s="137"/>
      <c r="D17" s="137"/>
      <c r="E17" s="137"/>
      <c r="F17" s="138"/>
      <c r="G17" s="137"/>
      <c r="H17" s="137"/>
      <c r="I17" s="137"/>
      <c r="J17" s="137"/>
    </row>
    <row r="18" spans="1:10" s="61" customFormat="1" ht="24" customHeight="1">
      <c r="A18" s="556" t="s">
        <v>364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ht="27">
      <c r="A19" s="77"/>
      <c r="B19" s="96" t="s">
        <v>297</v>
      </c>
      <c r="C19" s="63" t="s">
        <v>336</v>
      </c>
      <c r="D19" s="540" t="s">
        <v>337</v>
      </c>
      <c r="E19" s="540"/>
      <c r="F19" s="63" t="s">
        <v>338</v>
      </c>
      <c r="G19" s="63" t="s">
        <v>339</v>
      </c>
      <c r="H19" s="540" t="s">
        <v>340</v>
      </c>
      <c r="I19" s="540"/>
      <c r="J19" s="63" t="s">
        <v>341</v>
      </c>
    </row>
    <row r="20" spans="1:10" s="98" customFormat="1" ht="12.75">
      <c r="A20" s="97"/>
      <c r="B20" s="80">
        <v>1</v>
      </c>
      <c r="C20" s="80">
        <v>2</v>
      </c>
      <c r="D20" s="538">
        <v>3</v>
      </c>
      <c r="E20" s="539"/>
      <c r="F20" s="80">
        <v>4</v>
      </c>
      <c r="G20" s="80">
        <v>5</v>
      </c>
      <c r="H20" s="538">
        <v>6</v>
      </c>
      <c r="I20" s="539"/>
      <c r="J20" s="80" t="s">
        <v>342</v>
      </c>
    </row>
    <row r="21" spans="1:10" s="61" customFormat="1" ht="15" outlineLevel="1">
      <c r="A21" s="66"/>
      <c r="B21" s="67">
        <v>1</v>
      </c>
      <c r="C21" s="66"/>
      <c r="D21" s="663"/>
      <c r="E21" s="664"/>
      <c r="F21" s="81"/>
      <c r="G21" s="100"/>
      <c r="H21" s="581"/>
      <c r="I21" s="582"/>
      <c r="J21" s="74">
        <f>F21*G21*H21</f>
        <v>0</v>
      </c>
    </row>
    <row r="22" spans="1:10" s="61" customFormat="1" ht="15" outlineLevel="1">
      <c r="A22" s="66"/>
      <c r="B22" s="67">
        <v>2</v>
      </c>
      <c r="C22" s="66"/>
      <c r="D22" s="663"/>
      <c r="E22" s="664"/>
      <c r="F22" s="81"/>
      <c r="G22" s="100"/>
      <c r="H22" s="581"/>
      <c r="I22" s="582"/>
      <c r="J22" s="74">
        <f>F22*G22*H22</f>
        <v>0</v>
      </c>
    </row>
    <row r="23" spans="1:10" s="61" customFormat="1" ht="15" outlineLevel="1">
      <c r="A23" s="66"/>
      <c r="B23" s="67">
        <v>3</v>
      </c>
      <c r="C23" s="66"/>
      <c r="D23" s="663"/>
      <c r="E23" s="664"/>
      <c r="F23" s="81"/>
      <c r="G23" s="100"/>
      <c r="H23" s="581"/>
      <c r="I23" s="582"/>
      <c r="J23" s="74">
        <f>F23*G23*H23</f>
        <v>0</v>
      </c>
    </row>
    <row r="24" spans="1:10" s="61" customFormat="1" ht="15.75" outlineLevel="1">
      <c r="A24" s="565" t="s">
        <v>313</v>
      </c>
      <c r="B24" s="566"/>
      <c r="C24" s="566"/>
      <c r="D24" s="566"/>
      <c r="E24" s="566"/>
      <c r="F24" s="566"/>
      <c r="G24" s="566"/>
      <c r="H24" s="566"/>
      <c r="I24" s="567"/>
      <c r="J24" s="102">
        <f>SUM(J21:J23)</f>
        <v>0</v>
      </c>
    </row>
    <row r="25" spans="1:10" s="61" customFormat="1" ht="15.75">
      <c r="A25" s="568" t="s">
        <v>377</v>
      </c>
      <c r="B25" s="550"/>
      <c r="C25" s="550"/>
      <c r="D25" s="550"/>
      <c r="E25" s="550"/>
      <c r="F25" s="550"/>
      <c r="G25" s="550"/>
      <c r="H25" s="550"/>
      <c r="I25" s="550"/>
      <c r="J25" s="550"/>
    </row>
    <row r="26" spans="1:10" s="61" customFormat="1" ht="15" outlineLevel="1">
      <c r="A26" s="66"/>
      <c r="B26" s="67">
        <v>1</v>
      </c>
      <c r="C26" s="75"/>
      <c r="D26" s="583"/>
      <c r="E26" s="584"/>
      <c r="F26" s="69"/>
      <c r="G26" s="100"/>
      <c r="H26" s="581"/>
      <c r="I26" s="582"/>
      <c r="J26" s="74">
        <f>F26*G26*H26</f>
        <v>0</v>
      </c>
    </row>
    <row r="27" spans="1:10" s="61" customFormat="1" ht="15" outlineLevel="1">
      <c r="A27" s="66"/>
      <c r="B27" s="67">
        <v>2</v>
      </c>
      <c r="C27" s="75"/>
      <c r="D27" s="583"/>
      <c r="E27" s="584"/>
      <c r="F27" s="69"/>
      <c r="G27" s="100"/>
      <c r="H27" s="581"/>
      <c r="I27" s="582"/>
      <c r="J27" s="74">
        <f>F27*G27*H27</f>
        <v>0</v>
      </c>
    </row>
    <row r="28" spans="1:10" s="61" customFormat="1" ht="15" outlineLevel="1">
      <c r="A28" s="66"/>
      <c r="B28" s="67">
        <v>3</v>
      </c>
      <c r="C28" s="75"/>
      <c r="D28" s="583"/>
      <c r="E28" s="584"/>
      <c r="F28" s="69"/>
      <c r="G28" s="100"/>
      <c r="H28" s="581"/>
      <c r="I28" s="582"/>
      <c r="J28" s="74">
        <f>F28*G28*H28</f>
        <v>0</v>
      </c>
    </row>
    <row r="29" spans="1:10" s="61" customFormat="1" ht="15" outlineLevel="1">
      <c r="A29" s="66"/>
      <c r="B29" s="67">
        <v>4</v>
      </c>
      <c r="C29" s="75"/>
      <c r="D29" s="583"/>
      <c r="E29" s="584"/>
      <c r="F29" s="69"/>
      <c r="G29" s="100"/>
      <c r="H29" s="581"/>
      <c r="I29" s="582"/>
      <c r="J29" s="74">
        <f>F29*G29*H29</f>
        <v>0</v>
      </c>
    </row>
    <row r="30" spans="1:10" s="61" customFormat="1" ht="15" outlineLevel="1">
      <c r="A30" s="66"/>
      <c r="B30" s="67">
        <v>5</v>
      </c>
      <c r="C30" s="75"/>
      <c r="D30" s="583"/>
      <c r="E30" s="584"/>
      <c r="F30" s="69"/>
      <c r="G30" s="100"/>
      <c r="H30" s="581"/>
      <c r="I30" s="582"/>
      <c r="J30" s="74">
        <f>F30*G30*H30</f>
        <v>0</v>
      </c>
    </row>
    <row r="31" spans="1:10" s="61" customFormat="1" ht="15.75" outlineLevel="1">
      <c r="A31" s="565" t="s">
        <v>313</v>
      </c>
      <c r="B31" s="566"/>
      <c r="C31" s="566"/>
      <c r="D31" s="566"/>
      <c r="E31" s="566"/>
      <c r="F31" s="566"/>
      <c r="G31" s="566"/>
      <c r="H31" s="566"/>
      <c r="I31" s="567"/>
      <c r="J31" s="76">
        <f>SUM(J26:J30)</f>
        <v>0</v>
      </c>
    </row>
    <row r="32" spans="1:10" s="61" customFormat="1" ht="27.75" customHeight="1">
      <c r="A32" s="568" t="s">
        <v>386</v>
      </c>
      <c r="B32" s="550"/>
      <c r="C32" s="550"/>
      <c r="D32" s="550"/>
      <c r="E32" s="550"/>
      <c r="F32" s="550"/>
      <c r="G32" s="550"/>
      <c r="H32" s="550"/>
      <c r="I32" s="550"/>
      <c r="J32" s="550"/>
    </row>
    <row r="33" spans="1:10" ht="27">
      <c r="A33" s="77"/>
      <c r="B33" s="96" t="s">
        <v>297</v>
      </c>
      <c r="C33" s="63" t="s">
        <v>336</v>
      </c>
      <c r="D33" s="540" t="s">
        <v>337</v>
      </c>
      <c r="E33" s="540"/>
      <c r="F33" s="63" t="s">
        <v>338</v>
      </c>
      <c r="G33" s="63" t="s">
        <v>339</v>
      </c>
      <c r="H33" s="540" t="s">
        <v>340</v>
      </c>
      <c r="I33" s="540"/>
      <c r="J33" s="63" t="s">
        <v>341</v>
      </c>
    </row>
    <row r="34" spans="1:10" s="98" customFormat="1" ht="12.75">
      <c r="A34" s="97"/>
      <c r="B34" s="80">
        <v>1</v>
      </c>
      <c r="C34" s="80">
        <v>2</v>
      </c>
      <c r="D34" s="538">
        <v>3</v>
      </c>
      <c r="E34" s="539"/>
      <c r="F34" s="80">
        <v>4</v>
      </c>
      <c r="G34" s="80">
        <v>5</v>
      </c>
      <c r="H34" s="538">
        <v>6</v>
      </c>
      <c r="I34" s="539"/>
      <c r="J34" s="80" t="s">
        <v>342</v>
      </c>
    </row>
    <row r="35" spans="1:10" s="94" customFormat="1" ht="30.75" outlineLevel="2">
      <c r="A35" s="90"/>
      <c r="B35" s="91" t="s">
        <v>387</v>
      </c>
      <c r="C35" s="90" t="s">
        <v>388</v>
      </c>
      <c r="D35" s="598" t="s">
        <v>320</v>
      </c>
      <c r="E35" s="599"/>
      <c r="F35" s="105" t="s">
        <v>320</v>
      </c>
      <c r="G35" s="105" t="s">
        <v>320</v>
      </c>
      <c r="H35" s="600" t="s">
        <v>320</v>
      </c>
      <c r="I35" s="601"/>
      <c r="J35" s="93"/>
    </row>
    <row r="36" spans="1:10" s="61" customFormat="1" ht="15" outlineLevel="2">
      <c r="A36" s="66"/>
      <c r="B36" s="106" t="s">
        <v>321</v>
      </c>
      <c r="C36" s="66" t="s">
        <v>618</v>
      </c>
      <c r="D36" s="574" t="s">
        <v>604</v>
      </c>
      <c r="E36" s="576"/>
      <c r="F36" s="104">
        <v>2</v>
      </c>
      <c r="G36" s="100">
        <v>6000</v>
      </c>
      <c r="H36" s="585">
        <v>1</v>
      </c>
      <c r="I36" s="586"/>
      <c r="J36" s="74">
        <f>F36*G36*H36</f>
        <v>12000</v>
      </c>
    </row>
    <row r="37" spans="1:10" s="61" customFormat="1" ht="45.75" customHeight="1" outlineLevel="2">
      <c r="A37" s="66"/>
      <c r="B37" s="67" t="s">
        <v>323</v>
      </c>
      <c r="C37" s="66"/>
      <c r="D37" s="574"/>
      <c r="E37" s="576"/>
      <c r="F37" s="104"/>
      <c r="G37" s="100"/>
      <c r="H37" s="585"/>
      <c r="I37" s="586"/>
      <c r="J37" s="74">
        <f>F37*G37*H37</f>
        <v>0</v>
      </c>
    </row>
    <row r="38" spans="1:10" s="61" customFormat="1" ht="15" outlineLevel="2">
      <c r="A38" s="66"/>
      <c r="B38" s="106" t="s">
        <v>393</v>
      </c>
      <c r="C38" s="66"/>
      <c r="D38" s="574"/>
      <c r="E38" s="576"/>
      <c r="F38" s="104"/>
      <c r="G38" s="100"/>
      <c r="H38" s="585"/>
      <c r="I38" s="586"/>
      <c r="J38" s="74">
        <f>F38*G38*H38</f>
        <v>0</v>
      </c>
    </row>
    <row r="39" spans="1:10" s="61" customFormat="1" ht="15" outlineLevel="2">
      <c r="A39" s="66"/>
      <c r="B39" s="67" t="s">
        <v>395</v>
      </c>
      <c r="C39" s="66"/>
      <c r="D39" s="574"/>
      <c r="E39" s="576"/>
      <c r="F39" s="104"/>
      <c r="G39" s="100"/>
      <c r="H39" s="585"/>
      <c r="I39" s="586"/>
      <c r="J39" s="74">
        <f>F39*G39*H39</f>
        <v>0</v>
      </c>
    </row>
    <row r="40" spans="1:10" s="61" customFormat="1" ht="15" outlineLevel="2">
      <c r="A40" s="66"/>
      <c r="B40" s="67" t="s">
        <v>397</v>
      </c>
      <c r="C40" s="66"/>
      <c r="D40" s="574"/>
      <c r="E40" s="576"/>
      <c r="F40" s="104"/>
      <c r="G40" s="100"/>
      <c r="H40" s="585"/>
      <c r="I40" s="586"/>
      <c r="J40" s="74"/>
    </row>
    <row r="41" spans="1:10" s="94" customFormat="1" ht="30.75" outlineLevel="2">
      <c r="A41" s="90"/>
      <c r="B41" s="91" t="s">
        <v>412</v>
      </c>
      <c r="C41" s="90" t="s">
        <v>413</v>
      </c>
      <c r="D41" s="598" t="s">
        <v>320</v>
      </c>
      <c r="E41" s="599"/>
      <c r="F41" s="105" t="s">
        <v>320</v>
      </c>
      <c r="G41" s="105" t="s">
        <v>320</v>
      </c>
      <c r="H41" s="600" t="s">
        <v>320</v>
      </c>
      <c r="I41" s="601"/>
      <c r="J41" s="93"/>
    </row>
    <row r="42" spans="1:10" s="61" customFormat="1" ht="15" outlineLevel="2">
      <c r="A42" s="66"/>
      <c r="B42" s="67" t="s">
        <v>326</v>
      </c>
      <c r="C42" s="66"/>
      <c r="D42" s="574"/>
      <c r="E42" s="576"/>
      <c r="F42" s="104"/>
      <c r="G42" s="100"/>
      <c r="H42" s="585"/>
      <c r="I42" s="586"/>
      <c r="J42" s="74">
        <f aca="true" t="shared" si="0" ref="J42:J47">G42*H42*I42</f>
        <v>0</v>
      </c>
    </row>
    <row r="43" spans="1:10" s="61" customFormat="1" ht="15" outlineLevel="2">
      <c r="A43" s="66"/>
      <c r="B43" s="67" t="s">
        <v>328</v>
      </c>
      <c r="C43" s="66"/>
      <c r="D43" s="574"/>
      <c r="E43" s="576"/>
      <c r="F43" s="104"/>
      <c r="G43" s="100"/>
      <c r="H43" s="585"/>
      <c r="I43" s="586"/>
      <c r="J43" s="74">
        <f t="shared" si="0"/>
        <v>0</v>
      </c>
    </row>
    <row r="44" spans="1:10" s="61" customFormat="1" ht="15" outlineLevel="2">
      <c r="A44" s="66"/>
      <c r="B44" s="67" t="s">
        <v>330</v>
      </c>
      <c r="C44" s="66"/>
      <c r="D44" s="574"/>
      <c r="E44" s="576"/>
      <c r="F44" s="104"/>
      <c r="G44" s="100"/>
      <c r="H44" s="585"/>
      <c r="I44" s="586"/>
      <c r="J44" s="74">
        <f t="shared" si="0"/>
        <v>0</v>
      </c>
    </row>
    <row r="45" spans="1:10" s="61" customFormat="1" ht="15" outlineLevel="2">
      <c r="A45" s="66"/>
      <c r="B45" s="67" t="s">
        <v>332</v>
      </c>
      <c r="C45" s="66"/>
      <c r="D45" s="574"/>
      <c r="E45" s="576"/>
      <c r="F45" s="104"/>
      <c r="G45" s="100"/>
      <c r="H45" s="585"/>
      <c r="I45" s="586"/>
      <c r="J45" s="74">
        <f t="shared" si="0"/>
        <v>0</v>
      </c>
    </row>
    <row r="46" spans="1:10" s="61" customFormat="1" ht="15" outlineLevel="2">
      <c r="A46" s="66"/>
      <c r="B46" s="67" t="s">
        <v>418</v>
      </c>
      <c r="C46" s="66"/>
      <c r="D46" s="574"/>
      <c r="E46" s="576"/>
      <c r="F46" s="104"/>
      <c r="G46" s="100"/>
      <c r="H46" s="585"/>
      <c r="I46" s="586"/>
      <c r="J46" s="74">
        <f t="shared" si="0"/>
        <v>0</v>
      </c>
    </row>
    <row r="47" spans="1:10" s="61" customFormat="1" ht="15" outlineLevel="2">
      <c r="A47" s="66"/>
      <c r="B47" s="67" t="s">
        <v>420</v>
      </c>
      <c r="C47" s="66"/>
      <c r="D47" s="574"/>
      <c r="E47" s="576"/>
      <c r="F47" s="104"/>
      <c r="G47" s="100"/>
      <c r="H47" s="585"/>
      <c r="I47" s="586"/>
      <c r="J47" s="74">
        <f t="shared" si="0"/>
        <v>0</v>
      </c>
    </row>
    <row r="48" spans="1:10" s="61" customFormat="1" ht="15.75" outlineLevel="2">
      <c r="A48" s="565" t="s">
        <v>313</v>
      </c>
      <c r="B48" s="566"/>
      <c r="C48" s="566"/>
      <c r="D48" s="566"/>
      <c r="E48" s="566"/>
      <c r="F48" s="566"/>
      <c r="G48" s="566"/>
      <c r="H48" s="566"/>
      <c r="I48" s="567"/>
      <c r="J48" s="102">
        <f>SUM(J36:J47)</f>
        <v>12000</v>
      </c>
    </row>
    <row r="49" spans="1:10" s="61" customFormat="1" ht="24" customHeight="1">
      <c r="A49" s="568" t="s">
        <v>421</v>
      </c>
      <c r="B49" s="550"/>
      <c r="C49" s="550"/>
      <c r="D49" s="550"/>
      <c r="E49" s="550"/>
      <c r="F49" s="550"/>
      <c r="G49" s="550"/>
      <c r="H49" s="550"/>
      <c r="I49" s="550"/>
      <c r="J49" s="550"/>
    </row>
    <row r="50" spans="1:10" ht="27">
      <c r="A50" s="77"/>
      <c r="B50" s="96" t="s">
        <v>297</v>
      </c>
      <c r="C50" s="63" t="s">
        <v>336</v>
      </c>
      <c r="D50" s="540" t="s">
        <v>337</v>
      </c>
      <c r="E50" s="540"/>
      <c r="F50" s="63" t="s">
        <v>338</v>
      </c>
      <c r="G50" s="63" t="s">
        <v>339</v>
      </c>
      <c r="H50" s="540" t="s">
        <v>340</v>
      </c>
      <c r="I50" s="540"/>
      <c r="J50" s="63" t="s">
        <v>341</v>
      </c>
    </row>
    <row r="51" spans="1:10" s="98" customFormat="1" ht="12.75">
      <c r="A51" s="97"/>
      <c r="B51" s="80">
        <v>1</v>
      </c>
      <c r="C51" s="80">
        <v>2</v>
      </c>
      <c r="D51" s="538">
        <v>3</v>
      </c>
      <c r="E51" s="539"/>
      <c r="F51" s="80">
        <v>4</v>
      </c>
      <c r="G51" s="80">
        <v>5</v>
      </c>
      <c r="H51" s="538">
        <v>6</v>
      </c>
      <c r="I51" s="539"/>
      <c r="J51" s="80" t="s">
        <v>342</v>
      </c>
    </row>
    <row r="52" spans="1:10" s="61" customFormat="1" ht="15" outlineLevel="2">
      <c r="A52" s="66"/>
      <c r="B52" s="67">
        <v>1</v>
      </c>
      <c r="C52" s="66"/>
      <c r="D52" s="574"/>
      <c r="E52" s="576"/>
      <c r="F52" s="70"/>
      <c r="G52" s="100"/>
      <c r="H52" s="585"/>
      <c r="I52" s="586"/>
      <c r="J52" s="74">
        <f aca="true" t="shared" si="1" ref="J52:J57">F52*G52*H52</f>
        <v>0</v>
      </c>
    </row>
    <row r="53" spans="1:10" s="61" customFormat="1" ht="15" outlineLevel="2">
      <c r="A53" s="66"/>
      <c r="B53" s="67">
        <v>2</v>
      </c>
      <c r="C53" s="66"/>
      <c r="D53" s="574"/>
      <c r="E53" s="576"/>
      <c r="F53" s="70"/>
      <c r="G53" s="100"/>
      <c r="H53" s="585"/>
      <c r="I53" s="586"/>
      <c r="J53" s="74">
        <f t="shared" si="1"/>
        <v>0</v>
      </c>
    </row>
    <row r="54" spans="1:10" s="61" customFormat="1" ht="15" outlineLevel="2">
      <c r="A54" s="66"/>
      <c r="B54" s="67">
        <v>3</v>
      </c>
      <c r="C54" s="66"/>
      <c r="D54" s="574"/>
      <c r="E54" s="576"/>
      <c r="F54" s="70"/>
      <c r="G54" s="100"/>
      <c r="H54" s="585"/>
      <c r="I54" s="586"/>
      <c r="J54" s="74">
        <f t="shared" si="1"/>
        <v>0</v>
      </c>
    </row>
    <row r="55" spans="1:10" s="61" customFormat="1" ht="15" outlineLevel="2">
      <c r="A55" s="66"/>
      <c r="B55" s="67">
        <v>4</v>
      </c>
      <c r="C55" s="66"/>
      <c r="D55" s="574"/>
      <c r="E55" s="576"/>
      <c r="F55" s="70"/>
      <c r="G55" s="100"/>
      <c r="H55" s="585"/>
      <c r="I55" s="586"/>
      <c r="J55" s="74">
        <f t="shared" si="1"/>
        <v>0</v>
      </c>
    </row>
    <row r="56" spans="1:10" s="61" customFormat="1" ht="15" outlineLevel="2">
      <c r="A56" s="66"/>
      <c r="B56" s="67">
        <v>5</v>
      </c>
      <c r="C56" s="66"/>
      <c r="D56" s="574"/>
      <c r="E56" s="576"/>
      <c r="F56" s="70"/>
      <c r="G56" s="100"/>
      <c r="H56" s="585"/>
      <c r="I56" s="586"/>
      <c r="J56" s="74">
        <f t="shared" si="1"/>
        <v>0</v>
      </c>
    </row>
    <row r="57" spans="1:10" s="61" customFormat="1" ht="16.5" customHeight="1" outlineLevel="2">
      <c r="A57" s="66"/>
      <c r="B57" s="67">
        <v>6</v>
      </c>
      <c r="C57" s="66"/>
      <c r="D57" s="574"/>
      <c r="E57" s="576"/>
      <c r="F57" s="70"/>
      <c r="G57" s="100"/>
      <c r="H57" s="585"/>
      <c r="I57" s="586"/>
      <c r="J57" s="74">
        <f t="shared" si="1"/>
        <v>0</v>
      </c>
    </row>
    <row r="58" spans="1:10" s="61" customFormat="1" ht="15.75" outlineLevel="1">
      <c r="A58" s="565" t="s">
        <v>313</v>
      </c>
      <c r="B58" s="566"/>
      <c r="C58" s="566"/>
      <c r="D58" s="566"/>
      <c r="E58" s="566"/>
      <c r="F58" s="566"/>
      <c r="G58" s="566"/>
      <c r="H58" s="566"/>
      <c r="I58" s="567"/>
      <c r="J58" s="102">
        <f>SUM(J52:J57)</f>
        <v>0</v>
      </c>
    </row>
    <row r="59" spans="3:10" s="61" customFormat="1" ht="21" customHeight="1">
      <c r="C59" s="594" t="s">
        <v>354</v>
      </c>
      <c r="D59" s="594"/>
      <c r="E59" s="594"/>
      <c r="F59" s="594"/>
      <c r="G59" s="594"/>
      <c r="H59" s="594"/>
      <c r="I59" s="595"/>
      <c r="J59" s="102">
        <f>J24+J31+J48+J58</f>
        <v>12000</v>
      </c>
    </row>
    <row r="63" spans="2:10" ht="12.75">
      <c r="B63" s="79" t="s">
        <v>144</v>
      </c>
      <c r="D63" s="123"/>
      <c r="E63" s="123"/>
      <c r="F63" s="124"/>
      <c r="I63" s="535" t="s">
        <v>592</v>
      </c>
      <c r="J63" s="535"/>
    </row>
    <row r="64" spans="9:10" ht="12.75">
      <c r="I64" s="534" t="s">
        <v>355</v>
      </c>
      <c r="J64" s="534"/>
    </row>
    <row r="66" spans="2:10" ht="12.75">
      <c r="B66" s="79" t="s">
        <v>356</v>
      </c>
      <c r="D66" s="123"/>
      <c r="E66" s="123"/>
      <c r="F66" s="124"/>
      <c r="I66" s="535" t="s">
        <v>593</v>
      </c>
      <c r="J66" s="535"/>
    </row>
    <row r="67" spans="9:10" ht="12.75">
      <c r="I67" s="534" t="s">
        <v>355</v>
      </c>
      <c r="J67" s="534"/>
    </row>
    <row r="69" spans="2:10" ht="12.75">
      <c r="B69" s="79" t="s">
        <v>357</v>
      </c>
      <c r="C69" s="123" t="s">
        <v>594</v>
      </c>
      <c r="D69" s="123"/>
      <c r="F69" s="124"/>
      <c r="G69" s="123"/>
      <c r="I69" s="535" t="s">
        <v>593</v>
      </c>
      <c r="J69" s="535"/>
    </row>
    <row r="70" spans="3:10" ht="12.75">
      <c r="C70" s="536" t="s">
        <v>146</v>
      </c>
      <c r="D70" s="536"/>
      <c r="F70" s="537" t="s">
        <v>149</v>
      </c>
      <c r="G70" s="537"/>
      <c r="I70" s="534" t="s">
        <v>355</v>
      </c>
      <c r="J70" s="534"/>
    </row>
  </sheetData>
  <sheetProtection/>
  <mergeCells count="95">
    <mergeCell ref="I67:J67"/>
    <mergeCell ref="C70:D70"/>
    <mergeCell ref="F70:G70"/>
    <mergeCell ref="I70:J70"/>
    <mergeCell ref="I66:J66"/>
    <mergeCell ref="I69:J69"/>
    <mergeCell ref="H11:J11"/>
    <mergeCell ref="E12:G12"/>
    <mergeCell ref="H12:J12"/>
    <mergeCell ref="E13:G13"/>
    <mergeCell ref="H13:J13"/>
    <mergeCell ref="I64:J64"/>
    <mergeCell ref="C59:I59"/>
    <mergeCell ref="I63:J63"/>
    <mergeCell ref="D56:E56"/>
    <mergeCell ref="H56:I56"/>
    <mergeCell ref="D57:E57"/>
    <mergeCell ref="H57:I57"/>
    <mergeCell ref="A58:I58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46:E46"/>
    <mergeCell ref="H46:I46"/>
    <mergeCell ref="D47:E47"/>
    <mergeCell ref="H47:I47"/>
    <mergeCell ref="A48:I48"/>
    <mergeCell ref="A49:J49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4:E34"/>
    <mergeCell ref="H34:I34"/>
    <mergeCell ref="D35:E35"/>
    <mergeCell ref="H35:I35"/>
    <mergeCell ref="D36:E36"/>
    <mergeCell ref="H36:I36"/>
    <mergeCell ref="D30:E30"/>
    <mergeCell ref="H30:I30"/>
    <mergeCell ref="A31:I31"/>
    <mergeCell ref="A32:J32"/>
    <mergeCell ref="D33:E33"/>
    <mergeCell ref="H33:I33"/>
    <mergeCell ref="D27:E27"/>
    <mergeCell ref="H27:I27"/>
    <mergeCell ref="D28:E28"/>
    <mergeCell ref="H28:I28"/>
    <mergeCell ref="D29:E29"/>
    <mergeCell ref="H29:I29"/>
    <mergeCell ref="D23:E23"/>
    <mergeCell ref="H23:I23"/>
    <mergeCell ref="A24:I24"/>
    <mergeCell ref="A25:J25"/>
    <mergeCell ref="D26:E26"/>
    <mergeCell ref="H26:I26"/>
    <mergeCell ref="D20:E20"/>
    <mergeCell ref="H20:I20"/>
    <mergeCell ref="D21:E21"/>
    <mergeCell ref="H21:I21"/>
    <mergeCell ref="D22:E22"/>
    <mergeCell ref="H22:I22"/>
    <mergeCell ref="B5:J5"/>
    <mergeCell ref="E6:J6"/>
    <mergeCell ref="D7:J7"/>
    <mergeCell ref="A18:J18"/>
    <mergeCell ref="D19:E19"/>
    <mergeCell ref="H19:I19"/>
    <mergeCell ref="E14:G14"/>
    <mergeCell ref="H14:J14"/>
    <mergeCell ref="B9:J9"/>
    <mergeCell ref="E11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0" zoomScaleSheetLayoutView="110" zoomScalePageLayoutView="0" workbookViewId="0" topLeftCell="H13">
      <selection activeCell="DF16" sqref="DF16:DR16"/>
    </sheetView>
  </sheetViews>
  <sheetFormatPr defaultColWidth="0.875" defaultRowHeight="12.75"/>
  <cols>
    <col min="1" max="89" width="0.875" style="1" customWidth="1"/>
    <col min="90" max="90" width="0.12890625" style="1" customWidth="1"/>
    <col min="91" max="91" width="0.875" style="1" hidden="1" customWidth="1"/>
    <col min="92" max="16384" width="0.875" style="1" customWidth="1"/>
  </cols>
  <sheetData>
    <row r="1" spans="2:160" s="7" customFormat="1" ht="13.5" customHeight="1">
      <c r="B1" s="268" t="s">
        <v>559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</row>
    <row r="3" spans="1:161" ht="11.25" customHeight="1">
      <c r="A3" s="273" t="s">
        <v>91</v>
      </c>
      <c r="B3" s="273"/>
      <c r="C3" s="273"/>
      <c r="D3" s="273"/>
      <c r="E3" s="273"/>
      <c r="F3" s="273"/>
      <c r="G3" s="273"/>
      <c r="H3" s="274"/>
      <c r="I3" s="253" t="s">
        <v>0</v>
      </c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4"/>
      <c r="CN3" s="225" t="s">
        <v>92</v>
      </c>
      <c r="CO3" s="273"/>
      <c r="CP3" s="273"/>
      <c r="CQ3" s="273"/>
      <c r="CR3" s="273"/>
      <c r="CS3" s="273"/>
      <c r="CT3" s="273"/>
      <c r="CU3" s="274"/>
      <c r="CV3" s="225" t="s">
        <v>93</v>
      </c>
      <c r="CW3" s="273"/>
      <c r="CX3" s="273"/>
      <c r="CY3" s="273"/>
      <c r="CZ3" s="273"/>
      <c r="DA3" s="273"/>
      <c r="DB3" s="273"/>
      <c r="DC3" s="273"/>
      <c r="DD3" s="273"/>
      <c r="DE3" s="274"/>
      <c r="DF3" s="228" t="s">
        <v>8</v>
      </c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</row>
    <row r="4" spans="1:161" ht="11.25" customHeight="1">
      <c r="A4" s="412"/>
      <c r="B4" s="412"/>
      <c r="C4" s="412"/>
      <c r="D4" s="412"/>
      <c r="E4" s="412"/>
      <c r="F4" s="412"/>
      <c r="G4" s="412"/>
      <c r="H4" s="413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7"/>
      <c r="CN4" s="226"/>
      <c r="CO4" s="412"/>
      <c r="CP4" s="412"/>
      <c r="CQ4" s="412"/>
      <c r="CR4" s="412"/>
      <c r="CS4" s="412"/>
      <c r="CT4" s="412"/>
      <c r="CU4" s="413"/>
      <c r="CV4" s="226"/>
      <c r="CW4" s="412"/>
      <c r="CX4" s="412"/>
      <c r="CY4" s="412"/>
      <c r="CZ4" s="412"/>
      <c r="DA4" s="412"/>
      <c r="DB4" s="412"/>
      <c r="DC4" s="412"/>
      <c r="DD4" s="412"/>
      <c r="DE4" s="413"/>
      <c r="DF4" s="261" t="s">
        <v>690</v>
      </c>
      <c r="DG4" s="262"/>
      <c r="DH4" s="262"/>
      <c r="DI4" s="262"/>
      <c r="DJ4" s="262"/>
      <c r="DK4" s="262"/>
      <c r="DL4" s="272" t="s">
        <v>587</v>
      </c>
      <c r="DM4" s="272"/>
      <c r="DN4" s="272"/>
      <c r="DO4" s="263" t="s">
        <v>3</v>
      </c>
      <c r="DP4" s="263"/>
      <c r="DQ4" s="263"/>
      <c r="DR4" s="264"/>
      <c r="DS4" s="261" t="s">
        <v>2</v>
      </c>
      <c r="DT4" s="262"/>
      <c r="DU4" s="262"/>
      <c r="DV4" s="262"/>
      <c r="DW4" s="262"/>
      <c r="DX4" s="262"/>
      <c r="DY4" s="272" t="s">
        <v>621</v>
      </c>
      <c r="DZ4" s="272"/>
      <c r="EA4" s="272"/>
      <c r="EB4" s="263" t="s">
        <v>3</v>
      </c>
      <c r="EC4" s="263"/>
      <c r="ED4" s="263"/>
      <c r="EE4" s="264"/>
      <c r="EF4" s="261" t="s">
        <v>2</v>
      </c>
      <c r="EG4" s="262"/>
      <c r="EH4" s="262"/>
      <c r="EI4" s="262"/>
      <c r="EJ4" s="262"/>
      <c r="EK4" s="262"/>
      <c r="EL4" s="272" t="s">
        <v>691</v>
      </c>
      <c r="EM4" s="272"/>
      <c r="EN4" s="272"/>
      <c r="EO4" s="263" t="s">
        <v>3</v>
      </c>
      <c r="EP4" s="263"/>
      <c r="EQ4" s="263"/>
      <c r="ER4" s="264"/>
      <c r="ES4" s="225" t="s">
        <v>7</v>
      </c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</row>
    <row r="5" spans="1:161" ht="39" customHeight="1">
      <c r="A5" s="275"/>
      <c r="B5" s="275"/>
      <c r="C5" s="275"/>
      <c r="D5" s="275"/>
      <c r="E5" s="275"/>
      <c r="F5" s="275"/>
      <c r="G5" s="275"/>
      <c r="H5" s="276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1"/>
      <c r="CN5" s="227"/>
      <c r="CO5" s="275"/>
      <c r="CP5" s="275"/>
      <c r="CQ5" s="275"/>
      <c r="CR5" s="275"/>
      <c r="CS5" s="275"/>
      <c r="CT5" s="275"/>
      <c r="CU5" s="276"/>
      <c r="CV5" s="227"/>
      <c r="CW5" s="275"/>
      <c r="CX5" s="275"/>
      <c r="CY5" s="275"/>
      <c r="CZ5" s="275"/>
      <c r="DA5" s="275"/>
      <c r="DB5" s="275"/>
      <c r="DC5" s="275"/>
      <c r="DD5" s="275"/>
      <c r="DE5" s="276"/>
      <c r="DF5" s="277" t="s">
        <v>94</v>
      </c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9"/>
      <c r="DS5" s="277" t="s">
        <v>95</v>
      </c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9"/>
      <c r="EF5" s="277" t="s">
        <v>96</v>
      </c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9"/>
      <c r="ES5" s="227"/>
      <c r="ET5" s="275"/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</row>
    <row r="6" spans="1:161" ht="10.5" thickBot="1">
      <c r="A6" s="414" t="s">
        <v>9</v>
      </c>
      <c r="B6" s="414"/>
      <c r="C6" s="414"/>
      <c r="D6" s="414"/>
      <c r="E6" s="414"/>
      <c r="F6" s="414"/>
      <c r="G6" s="414"/>
      <c r="H6" s="415"/>
      <c r="I6" s="414" t="s">
        <v>10</v>
      </c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4"/>
      <c r="CL6" s="414"/>
      <c r="CM6" s="415"/>
      <c r="CN6" s="283" t="s">
        <v>11</v>
      </c>
      <c r="CO6" s="284"/>
      <c r="CP6" s="284"/>
      <c r="CQ6" s="284"/>
      <c r="CR6" s="284"/>
      <c r="CS6" s="284"/>
      <c r="CT6" s="284"/>
      <c r="CU6" s="285"/>
      <c r="CV6" s="283" t="s">
        <v>12</v>
      </c>
      <c r="CW6" s="284"/>
      <c r="CX6" s="284"/>
      <c r="CY6" s="284"/>
      <c r="CZ6" s="284"/>
      <c r="DA6" s="284"/>
      <c r="DB6" s="284"/>
      <c r="DC6" s="284"/>
      <c r="DD6" s="284"/>
      <c r="DE6" s="285"/>
      <c r="DF6" s="283" t="s">
        <v>13</v>
      </c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5"/>
      <c r="DS6" s="283" t="s">
        <v>14</v>
      </c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5"/>
      <c r="EF6" s="283" t="s">
        <v>15</v>
      </c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5"/>
      <c r="ES6" s="283" t="s">
        <v>16</v>
      </c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</row>
    <row r="7" spans="1:161" ht="12.75" customHeight="1">
      <c r="A7" s="416">
        <v>1</v>
      </c>
      <c r="B7" s="416"/>
      <c r="C7" s="416"/>
      <c r="D7" s="416"/>
      <c r="E7" s="416"/>
      <c r="F7" s="416"/>
      <c r="G7" s="416"/>
      <c r="H7" s="417"/>
      <c r="I7" s="418" t="s">
        <v>560</v>
      </c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19"/>
      <c r="CM7" s="419"/>
      <c r="CN7" s="420" t="s">
        <v>97</v>
      </c>
      <c r="CO7" s="421"/>
      <c r="CP7" s="421"/>
      <c r="CQ7" s="421"/>
      <c r="CR7" s="421"/>
      <c r="CS7" s="421"/>
      <c r="CT7" s="421"/>
      <c r="CU7" s="422"/>
      <c r="CV7" s="405" t="s">
        <v>36</v>
      </c>
      <c r="CW7" s="243"/>
      <c r="CX7" s="243"/>
      <c r="CY7" s="243"/>
      <c r="CZ7" s="243"/>
      <c r="DA7" s="243"/>
      <c r="DB7" s="243"/>
      <c r="DC7" s="243"/>
      <c r="DD7" s="243"/>
      <c r="DE7" s="404"/>
      <c r="DF7" s="280">
        <f>DF11+DF22</f>
        <v>7857412.879999999</v>
      </c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403"/>
      <c r="DS7" s="286">
        <f>DS11</f>
        <v>2261603.59</v>
      </c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403"/>
      <c r="EF7" s="286">
        <f>EF11</f>
        <v>2641512.94</v>
      </c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403"/>
      <c r="ES7" s="286">
        <f>ES11</f>
        <v>0</v>
      </c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403"/>
    </row>
    <row r="8" spans="1:161" ht="90" customHeight="1">
      <c r="A8" s="246" t="s">
        <v>98</v>
      </c>
      <c r="B8" s="246"/>
      <c r="C8" s="246"/>
      <c r="D8" s="246"/>
      <c r="E8" s="246"/>
      <c r="F8" s="246"/>
      <c r="G8" s="246"/>
      <c r="H8" s="393"/>
      <c r="I8" s="410" t="s">
        <v>561</v>
      </c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245" t="s">
        <v>99</v>
      </c>
      <c r="CO8" s="246"/>
      <c r="CP8" s="246"/>
      <c r="CQ8" s="246"/>
      <c r="CR8" s="246"/>
      <c r="CS8" s="246"/>
      <c r="CT8" s="246"/>
      <c r="CU8" s="393"/>
      <c r="CV8" s="394" t="s">
        <v>36</v>
      </c>
      <c r="CW8" s="246"/>
      <c r="CX8" s="246"/>
      <c r="CY8" s="246"/>
      <c r="CZ8" s="246"/>
      <c r="DA8" s="246"/>
      <c r="DB8" s="246"/>
      <c r="DC8" s="246"/>
      <c r="DD8" s="246"/>
      <c r="DE8" s="393"/>
      <c r="DF8" s="297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358"/>
      <c r="DS8" s="297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358"/>
      <c r="EF8" s="297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358"/>
      <c r="ES8" s="297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9"/>
    </row>
    <row r="9" spans="1:161" ht="24" customHeight="1">
      <c r="A9" s="246" t="s">
        <v>100</v>
      </c>
      <c r="B9" s="246"/>
      <c r="C9" s="246"/>
      <c r="D9" s="246"/>
      <c r="E9" s="246"/>
      <c r="F9" s="246"/>
      <c r="G9" s="246"/>
      <c r="H9" s="393"/>
      <c r="I9" s="410" t="s">
        <v>562</v>
      </c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245" t="s">
        <v>101</v>
      </c>
      <c r="CO9" s="246"/>
      <c r="CP9" s="246"/>
      <c r="CQ9" s="246"/>
      <c r="CR9" s="246"/>
      <c r="CS9" s="246"/>
      <c r="CT9" s="246"/>
      <c r="CU9" s="393"/>
      <c r="CV9" s="394" t="s">
        <v>36</v>
      </c>
      <c r="CW9" s="246"/>
      <c r="CX9" s="246"/>
      <c r="CY9" s="246"/>
      <c r="CZ9" s="246"/>
      <c r="DA9" s="246"/>
      <c r="DB9" s="246"/>
      <c r="DC9" s="246"/>
      <c r="DD9" s="246"/>
      <c r="DE9" s="393"/>
      <c r="DF9" s="297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358"/>
      <c r="DS9" s="297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358"/>
      <c r="EF9" s="297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358"/>
      <c r="ES9" s="297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9"/>
    </row>
    <row r="10" spans="1:161" ht="24" customHeight="1">
      <c r="A10" s="246" t="s">
        <v>102</v>
      </c>
      <c r="B10" s="246"/>
      <c r="C10" s="246"/>
      <c r="D10" s="246"/>
      <c r="E10" s="246"/>
      <c r="F10" s="246"/>
      <c r="G10" s="246"/>
      <c r="H10" s="393"/>
      <c r="I10" s="410" t="s">
        <v>563</v>
      </c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245" t="s">
        <v>104</v>
      </c>
      <c r="CO10" s="246"/>
      <c r="CP10" s="246"/>
      <c r="CQ10" s="246"/>
      <c r="CR10" s="246"/>
      <c r="CS10" s="246"/>
      <c r="CT10" s="246"/>
      <c r="CU10" s="393"/>
      <c r="CV10" s="394" t="s">
        <v>36</v>
      </c>
      <c r="CW10" s="246"/>
      <c r="CX10" s="246"/>
      <c r="CY10" s="246"/>
      <c r="CZ10" s="246"/>
      <c r="DA10" s="246"/>
      <c r="DB10" s="246"/>
      <c r="DC10" s="246"/>
      <c r="DD10" s="246"/>
      <c r="DE10" s="393"/>
      <c r="DF10" s="297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358"/>
      <c r="DS10" s="297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358"/>
      <c r="EF10" s="297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358"/>
      <c r="ES10" s="297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9"/>
    </row>
    <row r="11" spans="1:161" ht="24" customHeight="1">
      <c r="A11" s="246" t="s">
        <v>103</v>
      </c>
      <c r="B11" s="246"/>
      <c r="C11" s="246"/>
      <c r="D11" s="246"/>
      <c r="E11" s="246"/>
      <c r="F11" s="246"/>
      <c r="G11" s="246"/>
      <c r="H11" s="393"/>
      <c r="I11" s="410" t="s">
        <v>564</v>
      </c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245" t="s">
        <v>105</v>
      </c>
      <c r="CO11" s="246"/>
      <c r="CP11" s="246"/>
      <c r="CQ11" s="246"/>
      <c r="CR11" s="246"/>
      <c r="CS11" s="246"/>
      <c r="CT11" s="246"/>
      <c r="CU11" s="393"/>
      <c r="CV11" s="394" t="s">
        <v>36</v>
      </c>
      <c r="CW11" s="246"/>
      <c r="CX11" s="246"/>
      <c r="CY11" s="246"/>
      <c r="CZ11" s="246"/>
      <c r="DA11" s="246"/>
      <c r="DB11" s="246"/>
      <c r="DC11" s="246"/>
      <c r="DD11" s="246"/>
      <c r="DE11" s="393"/>
      <c r="DF11" s="297">
        <f>DF12+DF15</f>
        <v>3443764.64</v>
      </c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358"/>
      <c r="DS11" s="297">
        <f>DS12</f>
        <v>2261603.59</v>
      </c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358"/>
      <c r="EF11" s="297">
        <f>EF12</f>
        <v>2641512.94</v>
      </c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358"/>
      <c r="ES11" s="297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9"/>
    </row>
    <row r="12" spans="1:161" ht="34.5" customHeight="1">
      <c r="A12" s="246" t="s">
        <v>106</v>
      </c>
      <c r="B12" s="246"/>
      <c r="C12" s="246"/>
      <c r="D12" s="246"/>
      <c r="E12" s="246"/>
      <c r="F12" s="246"/>
      <c r="G12" s="246"/>
      <c r="H12" s="393"/>
      <c r="I12" s="407" t="s">
        <v>108</v>
      </c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245" t="s">
        <v>107</v>
      </c>
      <c r="CO12" s="246"/>
      <c r="CP12" s="246"/>
      <c r="CQ12" s="246"/>
      <c r="CR12" s="246"/>
      <c r="CS12" s="246"/>
      <c r="CT12" s="246"/>
      <c r="CU12" s="393"/>
      <c r="CV12" s="394" t="s">
        <v>36</v>
      </c>
      <c r="CW12" s="246"/>
      <c r="CX12" s="246"/>
      <c r="CY12" s="246"/>
      <c r="CZ12" s="246"/>
      <c r="DA12" s="246"/>
      <c r="DB12" s="246"/>
      <c r="DC12" s="246"/>
      <c r="DD12" s="246"/>
      <c r="DE12" s="393"/>
      <c r="DF12" s="297">
        <f>DF13</f>
        <v>2865464.1</v>
      </c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358"/>
      <c r="DS12" s="297">
        <f>DS13</f>
        <v>2261603.59</v>
      </c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358"/>
      <c r="EF12" s="297">
        <f>EF13</f>
        <v>2641512.94</v>
      </c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358"/>
      <c r="ES12" s="297">
        <f>ES13</f>
        <v>0</v>
      </c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358"/>
    </row>
    <row r="13" spans="1:161" ht="24" customHeight="1">
      <c r="A13" s="246" t="s">
        <v>109</v>
      </c>
      <c r="B13" s="246"/>
      <c r="C13" s="246"/>
      <c r="D13" s="246"/>
      <c r="E13" s="246"/>
      <c r="F13" s="246"/>
      <c r="G13" s="246"/>
      <c r="H13" s="393"/>
      <c r="I13" s="401" t="s">
        <v>110</v>
      </c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245" t="s">
        <v>111</v>
      </c>
      <c r="CO13" s="246"/>
      <c r="CP13" s="246"/>
      <c r="CQ13" s="246"/>
      <c r="CR13" s="246"/>
      <c r="CS13" s="246"/>
      <c r="CT13" s="246"/>
      <c r="CU13" s="393"/>
      <c r="CV13" s="394" t="s">
        <v>36</v>
      </c>
      <c r="CW13" s="246"/>
      <c r="CX13" s="246"/>
      <c r="CY13" s="246"/>
      <c r="CZ13" s="246"/>
      <c r="DA13" s="246"/>
      <c r="DB13" s="246"/>
      <c r="DC13" s="246"/>
      <c r="DD13" s="246"/>
      <c r="DE13" s="393"/>
      <c r="DF13" s="294">
        <f>'стр.1_4'!BK84-'стр.1_4'!BK102+'стр.1_4'!BK82+'стр.1_4'!BK83-'стр.1_4'!BK103</f>
        <v>2865464.1</v>
      </c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358"/>
      <c r="DS13" s="294">
        <f>'стр.1_4'!BX84+'стр.1_4'!BX82+'стр.1_4'!BX83-'стр.1_4'!BX102</f>
        <v>2261603.59</v>
      </c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358"/>
      <c r="EF13" s="294">
        <f>'стр.1_4'!CK84+'стр.1_4'!CK83+'стр.1_4'!CK82-'стр.1_4'!CK102</f>
        <v>2641512.94</v>
      </c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358"/>
      <c r="ES13" s="297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9"/>
    </row>
    <row r="14" spans="1:161" ht="12.75" customHeight="1">
      <c r="A14" s="246" t="s">
        <v>112</v>
      </c>
      <c r="B14" s="246"/>
      <c r="C14" s="246"/>
      <c r="D14" s="246"/>
      <c r="E14" s="246"/>
      <c r="F14" s="246"/>
      <c r="G14" s="246"/>
      <c r="H14" s="393"/>
      <c r="I14" s="401" t="s">
        <v>565</v>
      </c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245" t="s">
        <v>113</v>
      </c>
      <c r="CO14" s="246"/>
      <c r="CP14" s="246"/>
      <c r="CQ14" s="246"/>
      <c r="CR14" s="246"/>
      <c r="CS14" s="246"/>
      <c r="CT14" s="246"/>
      <c r="CU14" s="393"/>
      <c r="CV14" s="394" t="s">
        <v>36</v>
      </c>
      <c r="CW14" s="246"/>
      <c r="CX14" s="246"/>
      <c r="CY14" s="246"/>
      <c r="CZ14" s="246"/>
      <c r="DA14" s="246"/>
      <c r="DB14" s="246"/>
      <c r="DC14" s="246"/>
      <c r="DD14" s="246"/>
      <c r="DE14" s="393"/>
      <c r="DF14" s="297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358"/>
      <c r="DS14" s="297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358"/>
      <c r="EF14" s="297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358"/>
      <c r="ES14" s="297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9"/>
    </row>
    <row r="15" spans="1:161" ht="24" customHeight="1">
      <c r="A15" s="246" t="s">
        <v>114</v>
      </c>
      <c r="B15" s="246"/>
      <c r="C15" s="246"/>
      <c r="D15" s="246"/>
      <c r="E15" s="246"/>
      <c r="F15" s="246"/>
      <c r="G15" s="246"/>
      <c r="H15" s="393"/>
      <c r="I15" s="407" t="s">
        <v>115</v>
      </c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245" t="s">
        <v>116</v>
      </c>
      <c r="CO15" s="246"/>
      <c r="CP15" s="246"/>
      <c r="CQ15" s="246"/>
      <c r="CR15" s="246"/>
      <c r="CS15" s="246"/>
      <c r="CT15" s="246"/>
      <c r="CU15" s="393"/>
      <c r="CV15" s="394" t="s">
        <v>36</v>
      </c>
      <c r="CW15" s="246"/>
      <c r="CX15" s="246"/>
      <c r="CY15" s="246"/>
      <c r="CZ15" s="246"/>
      <c r="DA15" s="246"/>
      <c r="DB15" s="246"/>
      <c r="DC15" s="246"/>
      <c r="DD15" s="246"/>
      <c r="DE15" s="393"/>
      <c r="DF15" s="297">
        <f>DF16</f>
        <v>578300.54</v>
      </c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358"/>
      <c r="DS15" s="297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358"/>
      <c r="EF15" s="297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358"/>
      <c r="ES15" s="297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9"/>
    </row>
    <row r="16" spans="1:161" ht="24" customHeight="1">
      <c r="A16" s="246" t="s">
        <v>117</v>
      </c>
      <c r="B16" s="246"/>
      <c r="C16" s="246"/>
      <c r="D16" s="246"/>
      <c r="E16" s="246"/>
      <c r="F16" s="246"/>
      <c r="G16" s="246"/>
      <c r="H16" s="393"/>
      <c r="I16" s="401" t="s">
        <v>110</v>
      </c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245" t="s">
        <v>118</v>
      </c>
      <c r="CO16" s="246"/>
      <c r="CP16" s="246"/>
      <c r="CQ16" s="246"/>
      <c r="CR16" s="246"/>
      <c r="CS16" s="246"/>
      <c r="CT16" s="246"/>
      <c r="CU16" s="393"/>
      <c r="CV16" s="394" t="s">
        <v>36</v>
      </c>
      <c r="CW16" s="246"/>
      <c r="CX16" s="246"/>
      <c r="CY16" s="246"/>
      <c r="CZ16" s="246"/>
      <c r="DA16" s="246"/>
      <c r="DB16" s="246"/>
      <c r="DC16" s="246"/>
      <c r="DD16" s="246"/>
      <c r="DE16" s="393"/>
      <c r="DF16" s="294">
        <f>'стр.1_4'!BK62</f>
        <v>578300.54</v>
      </c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358"/>
      <c r="DS16" s="297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358"/>
      <c r="EF16" s="297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358"/>
      <c r="ES16" s="297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9"/>
    </row>
    <row r="17" spans="1:161" ht="12.75" customHeight="1">
      <c r="A17" s="246" t="s">
        <v>119</v>
      </c>
      <c r="B17" s="246"/>
      <c r="C17" s="246"/>
      <c r="D17" s="246"/>
      <c r="E17" s="246"/>
      <c r="F17" s="246"/>
      <c r="G17" s="246"/>
      <c r="H17" s="393"/>
      <c r="I17" s="401" t="s">
        <v>565</v>
      </c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245" t="s">
        <v>120</v>
      </c>
      <c r="CO17" s="246"/>
      <c r="CP17" s="246"/>
      <c r="CQ17" s="246"/>
      <c r="CR17" s="246"/>
      <c r="CS17" s="246"/>
      <c r="CT17" s="246"/>
      <c r="CU17" s="393"/>
      <c r="CV17" s="394" t="s">
        <v>36</v>
      </c>
      <c r="CW17" s="246"/>
      <c r="CX17" s="246"/>
      <c r="CY17" s="246"/>
      <c r="CZ17" s="246"/>
      <c r="DA17" s="246"/>
      <c r="DB17" s="246"/>
      <c r="DC17" s="246"/>
      <c r="DD17" s="246"/>
      <c r="DE17" s="393"/>
      <c r="DF17" s="297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358"/>
      <c r="DS17" s="297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358"/>
      <c r="EF17" s="297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358"/>
      <c r="ES17" s="297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9"/>
    </row>
    <row r="18" spans="1:161" ht="12.75" customHeight="1">
      <c r="A18" s="246" t="s">
        <v>121</v>
      </c>
      <c r="B18" s="246"/>
      <c r="C18" s="246"/>
      <c r="D18" s="246"/>
      <c r="E18" s="246"/>
      <c r="F18" s="246"/>
      <c r="G18" s="246"/>
      <c r="H18" s="393"/>
      <c r="I18" s="407" t="s">
        <v>566</v>
      </c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245" t="s">
        <v>122</v>
      </c>
      <c r="CO18" s="246"/>
      <c r="CP18" s="246"/>
      <c r="CQ18" s="246"/>
      <c r="CR18" s="246"/>
      <c r="CS18" s="246"/>
      <c r="CT18" s="246"/>
      <c r="CU18" s="393"/>
      <c r="CV18" s="394" t="s">
        <v>36</v>
      </c>
      <c r="CW18" s="246"/>
      <c r="CX18" s="246"/>
      <c r="CY18" s="246"/>
      <c r="CZ18" s="246"/>
      <c r="DA18" s="246"/>
      <c r="DB18" s="246"/>
      <c r="DC18" s="246"/>
      <c r="DD18" s="246"/>
      <c r="DE18" s="393"/>
      <c r="DF18" s="297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358"/>
      <c r="DS18" s="297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358"/>
      <c r="EF18" s="297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358"/>
      <c r="ES18" s="297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9"/>
    </row>
    <row r="19" spans="1:161" ht="9.75">
      <c r="A19" s="246" t="s">
        <v>123</v>
      </c>
      <c r="B19" s="246"/>
      <c r="C19" s="246"/>
      <c r="D19" s="246"/>
      <c r="E19" s="246"/>
      <c r="F19" s="246"/>
      <c r="G19" s="246"/>
      <c r="H19" s="393"/>
      <c r="I19" s="407" t="s">
        <v>124</v>
      </c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245" t="s">
        <v>125</v>
      </c>
      <c r="CO19" s="246"/>
      <c r="CP19" s="246"/>
      <c r="CQ19" s="246"/>
      <c r="CR19" s="246"/>
      <c r="CS19" s="246"/>
      <c r="CT19" s="246"/>
      <c r="CU19" s="393"/>
      <c r="CV19" s="394" t="s">
        <v>36</v>
      </c>
      <c r="CW19" s="246"/>
      <c r="CX19" s="246"/>
      <c r="CY19" s="246"/>
      <c r="CZ19" s="246"/>
      <c r="DA19" s="246"/>
      <c r="DB19" s="246"/>
      <c r="DC19" s="246"/>
      <c r="DD19" s="246"/>
      <c r="DE19" s="393"/>
      <c r="DF19" s="297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358"/>
      <c r="DS19" s="297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358"/>
      <c r="EF19" s="297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358"/>
      <c r="ES19" s="297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9"/>
    </row>
    <row r="20" spans="1:161" ht="24" customHeight="1">
      <c r="A20" s="246" t="s">
        <v>126</v>
      </c>
      <c r="B20" s="246"/>
      <c r="C20" s="246"/>
      <c r="D20" s="246"/>
      <c r="E20" s="246"/>
      <c r="F20" s="246"/>
      <c r="G20" s="246"/>
      <c r="H20" s="393"/>
      <c r="I20" s="401" t="s">
        <v>110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245" t="s">
        <v>127</v>
      </c>
      <c r="CO20" s="246"/>
      <c r="CP20" s="246"/>
      <c r="CQ20" s="246"/>
      <c r="CR20" s="246"/>
      <c r="CS20" s="246"/>
      <c r="CT20" s="246"/>
      <c r="CU20" s="393"/>
      <c r="CV20" s="394" t="s">
        <v>36</v>
      </c>
      <c r="CW20" s="246"/>
      <c r="CX20" s="246"/>
      <c r="CY20" s="246"/>
      <c r="CZ20" s="246"/>
      <c r="DA20" s="246"/>
      <c r="DB20" s="246"/>
      <c r="DC20" s="246"/>
      <c r="DD20" s="246"/>
      <c r="DE20" s="393"/>
      <c r="DF20" s="297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358"/>
      <c r="DS20" s="297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358"/>
      <c r="EF20" s="297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358"/>
      <c r="ES20" s="297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9"/>
    </row>
    <row r="21" spans="1:161" ht="12.75" customHeight="1">
      <c r="A21" s="246" t="s">
        <v>128</v>
      </c>
      <c r="B21" s="246"/>
      <c r="C21" s="246"/>
      <c r="D21" s="246"/>
      <c r="E21" s="246"/>
      <c r="F21" s="246"/>
      <c r="G21" s="246"/>
      <c r="H21" s="393"/>
      <c r="I21" s="401" t="s">
        <v>565</v>
      </c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245" t="s">
        <v>129</v>
      </c>
      <c r="CO21" s="246"/>
      <c r="CP21" s="246"/>
      <c r="CQ21" s="246"/>
      <c r="CR21" s="246"/>
      <c r="CS21" s="246"/>
      <c r="CT21" s="246"/>
      <c r="CU21" s="393"/>
      <c r="CV21" s="394" t="s">
        <v>36</v>
      </c>
      <c r="CW21" s="246"/>
      <c r="CX21" s="246"/>
      <c r="CY21" s="246"/>
      <c r="CZ21" s="246"/>
      <c r="DA21" s="246"/>
      <c r="DB21" s="246"/>
      <c r="DC21" s="246"/>
      <c r="DD21" s="246"/>
      <c r="DE21" s="393"/>
      <c r="DF21" s="297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358"/>
      <c r="DS21" s="297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358"/>
      <c r="EF21" s="297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358"/>
      <c r="ES21" s="297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9"/>
    </row>
    <row r="22" spans="1:161" ht="10.5" thickBot="1">
      <c r="A22" s="246" t="s">
        <v>130</v>
      </c>
      <c r="B22" s="246"/>
      <c r="C22" s="246"/>
      <c r="D22" s="246"/>
      <c r="E22" s="246"/>
      <c r="F22" s="246"/>
      <c r="G22" s="246"/>
      <c r="H22" s="393"/>
      <c r="I22" s="407" t="s">
        <v>131</v>
      </c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265" t="s">
        <v>132</v>
      </c>
      <c r="CO22" s="266"/>
      <c r="CP22" s="266"/>
      <c r="CQ22" s="266"/>
      <c r="CR22" s="266"/>
      <c r="CS22" s="266"/>
      <c r="CT22" s="266"/>
      <c r="CU22" s="408"/>
      <c r="CV22" s="409" t="s">
        <v>36</v>
      </c>
      <c r="CW22" s="266"/>
      <c r="CX22" s="266"/>
      <c r="CY22" s="266"/>
      <c r="CZ22" s="266"/>
      <c r="DA22" s="266"/>
      <c r="DB22" s="266"/>
      <c r="DC22" s="266"/>
      <c r="DD22" s="266"/>
      <c r="DE22" s="408"/>
      <c r="DF22" s="406">
        <f>'стр.1_4'!BK117+'стр.1_4'!BK120+'стр.1_4'!BK123-'стр.1_4'!BK126-'стр.1_4'!BK127+'стр.1_4'!BK137+'стр.1_4'!BK141</f>
        <v>4413648.239999999</v>
      </c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  <c r="DQ22" s="355"/>
      <c r="DR22" s="356"/>
      <c r="DS22" s="354"/>
      <c r="DT22" s="355"/>
      <c r="DU22" s="355"/>
      <c r="DV22" s="355"/>
      <c r="DW22" s="355"/>
      <c r="DX22" s="355"/>
      <c r="DY22" s="355"/>
      <c r="DZ22" s="355"/>
      <c r="EA22" s="355"/>
      <c r="EB22" s="355"/>
      <c r="EC22" s="355"/>
      <c r="ED22" s="355"/>
      <c r="EE22" s="356"/>
      <c r="EF22" s="354"/>
      <c r="EG22" s="355"/>
      <c r="EH22" s="355"/>
      <c r="EI22" s="355"/>
      <c r="EJ22" s="355"/>
      <c r="EK22" s="355"/>
      <c r="EL22" s="355"/>
      <c r="EM22" s="355"/>
      <c r="EN22" s="355"/>
      <c r="EO22" s="355"/>
      <c r="EP22" s="355"/>
      <c r="EQ22" s="355"/>
      <c r="ER22" s="356"/>
      <c r="ES22" s="354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355"/>
      <c r="FE22" s="357"/>
    </row>
    <row r="23" spans="1:161" ht="24" customHeight="1">
      <c r="A23" s="246" t="s">
        <v>133</v>
      </c>
      <c r="B23" s="246"/>
      <c r="C23" s="246"/>
      <c r="D23" s="246"/>
      <c r="E23" s="246"/>
      <c r="F23" s="246"/>
      <c r="G23" s="246"/>
      <c r="H23" s="393"/>
      <c r="I23" s="401" t="s">
        <v>110</v>
      </c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242" t="s">
        <v>134</v>
      </c>
      <c r="CO23" s="243"/>
      <c r="CP23" s="243"/>
      <c r="CQ23" s="243"/>
      <c r="CR23" s="243"/>
      <c r="CS23" s="243"/>
      <c r="CT23" s="243"/>
      <c r="CU23" s="404"/>
      <c r="CV23" s="405" t="s">
        <v>36</v>
      </c>
      <c r="CW23" s="243"/>
      <c r="CX23" s="243"/>
      <c r="CY23" s="243"/>
      <c r="CZ23" s="243"/>
      <c r="DA23" s="243"/>
      <c r="DB23" s="243"/>
      <c r="DC23" s="243"/>
      <c r="DD23" s="243"/>
      <c r="DE23" s="404"/>
      <c r="DF23" s="280">
        <f>DF22</f>
        <v>4413648.239999999</v>
      </c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403"/>
      <c r="DS23" s="286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403"/>
      <c r="EF23" s="286"/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403"/>
      <c r="ES23" s="286"/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8"/>
    </row>
    <row r="24" spans="1:161" ht="9.75">
      <c r="A24" s="246" t="s">
        <v>135</v>
      </c>
      <c r="B24" s="246"/>
      <c r="C24" s="246"/>
      <c r="D24" s="246"/>
      <c r="E24" s="246"/>
      <c r="F24" s="246"/>
      <c r="G24" s="246"/>
      <c r="H24" s="393"/>
      <c r="I24" s="401" t="s">
        <v>136</v>
      </c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245" t="s">
        <v>137</v>
      </c>
      <c r="CO24" s="246"/>
      <c r="CP24" s="246"/>
      <c r="CQ24" s="246"/>
      <c r="CR24" s="246"/>
      <c r="CS24" s="246"/>
      <c r="CT24" s="246"/>
      <c r="CU24" s="393"/>
      <c r="CV24" s="394" t="s">
        <v>36</v>
      </c>
      <c r="CW24" s="246"/>
      <c r="CX24" s="246"/>
      <c r="CY24" s="246"/>
      <c r="CZ24" s="246"/>
      <c r="DA24" s="246"/>
      <c r="DB24" s="246"/>
      <c r="DC24" s="246"/>
      <c r="DD24" s="246"/>
      <c r="DE24" s="393"/>
      <c r="DF24" s="297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358"/>
      <c r="DS24" s="297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358"/>
      <c r="EF24" s="297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358"/>
      <c r="ES24" s="297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9"/>
    </row>
    <row r="25" spans="1:161" ht="24" customHeight="1">
      <c r="A25" s="246" t="s">
        <v>10</v>
      </c>
      <c r="B25" s="246"/>
      <c r="C25" s="246"/>
      <c r="D25" s="246"/>
      <c r="E25" s="246"/>
      <c r="F25" s="246"/>
      <c r="G25" s="246"/>
      <c r="H25" s="393"/>
      <c r="I25" s="392" t="s">
        <v>567</v>
      </c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245" t="s">
        <v>138</v>
      </c>
      <c r="CO25" s="246"/>
      <c r="CP25" s="246"/>
      <c r="CQ25" s="246"/>
      <c r="CR25" s="246"/>
      <c r="CS25" s="246"/>
      <c r="CT25" s="246"/>
      <c r="CU25" s="393"/>
      <c r="CV25" s="394" t="s">
        <v>36</v>
      </c>
      <c r="CW25" s="246"/>
      <c r="CX25" s="246"/>
      <c r="CY25" s="246"/>
      <c r="CZ25" s="246"/>
      <c r="DA25" s="246"/>
      <c r="DB25" s="246"/>
      <c r="DC25" s="246"/>
      <c r="DD25" s="246"/>
      <c r="DE25" s="393"/>
      <c r="DF25" s="294">
        <f>DF7</f>
        <v>7857412.879999999</v>
      </c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358"/>
      <c r="DS25" s="294">
        <f>DS7</f>
        <v>2261603.59</v>
      </c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358"/>
      <c r="EF25" s="294">
        <f>EF7</f>
        <v>2641512.94</v>
      </c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358"/>
      <c r="ES25" s="297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9"/>
    </row>
    <row r="26" spans="1:161" ht="9.75">
      <c r="A26" s="378"/>
      <c r="B26" s="378"/>
      <c r="C26" s="378"/>
      <c r="D26" s="378"/>
      <c r="E26" s="378"/>
      <c r="F26" s="378"/>
      <c r="G26" s="378"/>
      <c r="H26" s="379"/>
      <c r="I26" s="398" t="s">
        <v>139</v>
      </c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  <c r="CF26" s="399"/>
      <c r="CG26" s="399"/>
      <c r="CH26" s="399"/>
      <c r="CI26" s="399"/>
      <c r="CJ26" s="399"/>
      <c r="CK26" s="399"/>
      <c r="CL26" s="399"/>
      <c r="CM26" s="400"/>
      <c r="CN26" s="377" t="s">
        <v>140</v>
      </c>
      <c r="CO26" s="378"/>
      <c r="CP26" s="378"/>
      <c r="CQ26" s="378"/>
      <c r="CR26" s="378"/>
      <c r="CS26" s="378"/>
      <c r="CT26" s="378"/>
      <c r="CU26" s="379"/>
      <c r="CV26" s="383"/>
      <c r="CW26" s="378"/>
      <c r="CX26" s="378"/>
      <c r="CY26" s="378"/>
      <c r="CZ26" s="378"/>
      <c r="DA26" s="378"/>
      <c r="DB26" s="378"/>
      <c r="DC26" s="378"/>
      <c r="DD26" s="378"/>
      <c r="DE26" s="379"/>
      <c r="DF26" s="371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87"/>
      <c r="DS26" s="371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87"/>
      <c r="EF26" s="371"/>
      <c r="EG26" s="372"/>
      <c r="EH26" s="372"/>
      <c r="EI26" s="372"/>
      <c r="EJ26" s="372"/>
      <c r="EK26" s="372"/>
      <c r="EL26" s="372"/>
      <c r="EM26" s="372"/>
      <c r="EN26" s="372"/>
      <c r="EO26" s="372"/>
      <c r="EP26" s="372"/>
      <c r="EQ26" s="372"/>
      <c r="ER26" s="387"/>
      <c r="ES26" s="371"/>
      <c r="ET26" s="372"/>
      <c r="EU26" s="372"/>
      <c r="EV26" s="372"/>
      <c r="EW26" s="372"/>
      <c r="EX26" s="372"/>
      <c r="EY26" s="372"/>
      <c r="EZ26" s="372"/>
      <c r="FA26" s="372"/>
      <c r="FB26" s="372"/>
      <c r="FC26" s="372"/>
      <c r="FD26" s="372"/>
      <c r="FE26" s="373"/>
    </row>
    <row r="27" spans="1:161" ht="9.75">
      <c r="A27" s="365"/>
      <c r="B27" s="365"/>
      <c r="C27" s="365"/>
      <c r="D27" s="365"/>
      <c r="E27" s="365"/>
      <c r="F27" s="365"/>
      <c r="G27" s="365"/>
      <c r="H27" s="396"/>
      <c r="I27" s="385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95"/>
      <c r="CO27" s="365"/>
      <c r="CP27" s="365"/>
      <c r="CQ27" s="365"/>
      <c r="CR27" s="365"/>
      <c r="CS27" s="365"/>
      <c r="CT27" s="365"/>
      <c r="CU27" s="396"/>
      <c r="CV27" s="397"/>
      <c r="CW27" s="365"/>
      <c r="CX27" s="365"/>
      <c r="CY27" s="365"/>
      <c r="CZ27" s="365"/>
      <c r="DA27" s="365"/>
      <c r="DB27" s="365"/>
      <c r="DC27" s="365"/>
      <c r="DD27" s="365"/>
      <c r="DE27" s="396"/>
      <c r="DF27" s="388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89"/>
      <c r="DS27" s="388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89"/>
      <c r="EF27" s="388"/>
      <c r="EG27" s="367"/>
      <c r="EH27" s="367"/>
      <c r="EI27" s="367"/>
      <c r="EJ27" s="367"/>
      <c r="EK27" s="367"/>
      <c r="EL27" s="367"/>
      <c r="EM27" s="367"/>
      <c r="EN27" s="367"/>
      <c r="EO27" s="367"/>
      <c r="EP27" s="367"/>
      <c r="EQ27" s="367"/>
      <c r="ER27" s="389"/>
      <c r="ES27" s="388"/>
      <c r="ET27" s="367"/>
      <c r="EU27" s="367"/>
      <c r="EV27" s="367"/>
      <c r="EW27" s="367"/>
      <c r="EX27" s="367"/>
      <c r="EY27" s="367"/>
      <c r="EZ27" s="367"/>
      <c r="FA27" s="367"/>
      <c r="FB27" s="367"/>
      <c r="FC27" s="367"/>
      <c r="FD27" s="367"/>
      <c r="FE27" s="391"/>
    </row>
    <row r="28" spans="1:161" ht="24" customHeight="1">
      <c r="A28" s="246" t="s">
        <v>11</v>
      </c>
      <c r="B28" s="246"/>
      <c r="C28" s="246"/>
      <c r="D28" s="246"/>
      <c r="E28" s="246"/>
      <c r="F28" s="246"/>
      <c r="G28" s="246"/>
      <c r="H28" s="393"/>
      <c r="I28" s="392" t="s">
        <v>141</v>
      </c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245" t="s">
        <v>142</v>
      </c>
      <c r="CO28" s="246"/>
      <c r="CP28" s="246"/>
      <c r="CQ28" s="246"/>
      <c r="CR28" s="246"/>
      <c r="CS28" s="246"/>
      <c r="CT28" s="246"/>
      <c r="CU28" s="393"/>
      <c r="CV28" s="394" t="s">
        <v>36</v>
      </c>
      <c r="CW28" s="246"/>
      <c r="CX28" s="246"/>
      <c r="CY28" s="246"/>
      <c r="CZ28" s="246"/>
      <c r="DA28" s="246"/>
      <c r="DB28" s="246"/>
      <c r="DC28" s="246"/>
      <c r="DD28" s="246"/>
      <c r="DE28" s="393"/>
      <c r="DF28" s="297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358"/>
      <c r="DS28" s="297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358"/>
      <c r="EF28" s="297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358"/>
      <c r="ES28" s="297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9"/>
    </row>
    <row r="29" spans="1:161" ht="9.75">
      <c r="A29" s="378"/>
      <c r="B29" s="378"/>
      <c r="C29" s="378"/>
      <c r="D29" s="378"/>
      <c r="E29" s="378"/>
      <c r="F29" s="378"/>
      <c r="G29" s="378"/>
      <c r="H29" s="379"/>
      <c r="I29" s="398" t="s">
        <v>139</v>
      </c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399"/>
      <c r="CH29" s="399"/>
      <c r="CI29" s="399"/>
      <c r="CJ29" s="399"/>
      <c r="CK29" s="399"/>
      <c r="CL29" s="399"/>
      <c r="CM29" s="400"/>
      <c r="CN29" s="377" t="s">
        <v>143</v>
      </c>
      <c r="CO29" s="378"/>
      <c r="CP29" s="378"/>
      <c r="CQ29" s="378"/>
      <c r="CR29" s="378"/>
      <c r="CS29" s="378"/>
      <c r="CT29" s="378"/>
      <c r="CU29" s="379"/>
      <c r="CV29" s="383"/>
      <c r="CW29" s="378"/>
      <c r="CX29" s="378"/>
      <c r="CY29" s="378"/>
      <c r="CZ29" s="378"/>
      <c r="DA29" s="378"/>
      <c r="DB29" s="378"/>
      <c r="DC29" s="378"/>
      <c r="DD29" s="378"/>
      <c r="DE29" s="379"/>
      <c r="DF29" s="371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87"/>
      <c r="DS29" s="371"/>
      <c r="DT29" s="372"/>
      <c r="DU29" s="372"/>
      <c r="DV29" s="372"/>
      <c r="DW29" s="372"/>
      <c r="DX29" s="372"/>
      <c r="DY29" s="372"/>
      <c r="DZ29" s="372"/>
      <c r="EA29" s="372"/>
      <c r="EB29" s="372"/>
      <c r="EC29" s="372"/>
      <c r="ED29" s="372"/>
      <c r="EE29" s="387"/>
      <c r="EF29" s="371"/>
      <c r="EG29" s="372"/>
      <c r="EH29" s="372"/>
      <c r="EI29" s="372"/>
      <c r="EJ29" s="372"/>
      <c r="EK29" s="372"/>
      <c r="EL29" s="372"/>
      <c r="EM29" s="372"/>
      <c r="EN29" s="372"/>
      <c r="EO29" s="372"/>
      <c r="EP29" s="372"/>
      <c r="EQ29" s="372"/>
      <c r="ER29" s="387"/>
      <c r="ES29" s="371"/>
      <c r="ET29" s="372"/>
      <c r="EU29" s="372"/>
      <c r="EV29" s="372"/>
      <c r="EW29" s="372"/>
      <c r="EX29" s="372"/>
      <c r="EY29" s="372"/>
      <c r="EZ29" s="372"/>
      <c r="FA29" s="372"/>
      <c r="FB29" s="372"/>
      <c r="FC29" s="372"/>
      <c r="FD29" s="372"/>
      <c r="FE29" s="373"/>
    </row>
    <row r="30" spans="1:161" ht="10.5" thickBot="1">
      <c r="A30" s="365"/>
      <c r="B30" s="365"/>
      <c r="C30" s="365"/>
      <c r="D30" s="365"/>
      <c r="E30" s="365"/>
      <c r="F30" s="365"/>
      <c r="G30" s="365"/>
      <c r="H30" s="396"/>
      <c r="I30" s="385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0"/>
      <c r="CO30" s="381"/>
      <c r="CP30" s="381"/>
      <c r="CQ30" s="381"/>
      <c r="CR30" s="381"/>
      <c r="CS30" s="381"/>
      <c r="CT30" s="381"/>
      <c r="CU30" s="382"/>
      <c r="CV30" s="384"/>
      <c r="CW30" s="381"/>
      <c r="CX30" s="381"/>
      <c r="CY30" s="381"/>
      <c r="CZ30" s="381"/>
      <c r="DA30" s="381"/>
      <c r="DB30" s="381"/>
      <c r="DC30" s="381"/>
      <c r="DD30" s="381"/>
      <c r="DE30" s="382"/>
      <c r="DF30" s="374"/>
      <c r="DG30" s="375"/>
      <c r="DH30" s="375"/>
      <c r="DI30" s="375"/>
      <c r="DJ30" s="375"/>
      <c r="DK30" s="375"/>
      <c r="DL30" s="375"/>
      <c r="DM30" s="375"/>
      <c r="DN30" s="375"/>
      <c r="DO30" s="375"/>
      <c r="DP30" s="375"/>
      <c r="DQ30" s="375"/>
      <c r="DR30" s="390"/>
      <c r="DS30" s="374"/>
      <c r="DT30" s="375"/>
      <c r="DU30" s="375"/>
      <c r="DV30" s="375"/>
      <c r="DW30" s="375"/>
      <c r="DX30" s="375"/>
      <c r="DY30" s="375"/>
      <c r="DZ30" s="375"/>
      <c r="EA30" s="375"/>
      <c r="EB30" s="375"/>
      <c r="EC30" s="375"/>
      <c r="ED30" s="375"/>
      <c r="EE30" s="390"/>
      <c r="EF30" s="374"/>
      <c r="EG30" s="375"/>
      <c r="EH30" s="375"/>
      <c r="EI30" s="375"/>
      <c r="EJ30" s="375"/>
      <c r="EK30" s="375"/>
      <c r="EL30" s="375"/>
      <c r="EM30" s="375"/>
      <c r="EN30" s="375"/>
      <c r="EO30" s="375"/>
      <c r="EP30" s="375"/>
      <c r="EQ30" s="375"/>
      <c r="ER30" s="390"/>
      <c r="ES30" s="374"/>
      <c r="ET30" s="375"/>
      <c r="EU30" s="375"/>
      <c r="EV30" s="375"/>
      <c r="EW30" s="375"/>
      <c r="EX30" s="375"/>
      <c r="EY30" s="375"/>
      <c r="EZ30" s="375"/>
      <c r="FA30" s="375"/>
      <c r="FB30" s="375"/>
      <c r="FC30" s="375"/>
      <c r="FD30" s="375"/>
      <c r="FE30" s="376"/>
    </row>
    <row r="32" ht="9.75">
      <c r="I32" s="1" t="s">
        <v>144</v>
      </c>
    </row>
    <row r="33" spans="9:96" ht="9.75">
      <c r="I33" s="1" t="s">
        <v>145</v>
      </c>
      <c r="AQ33" s="367" t="s">
        <v>649</v>
      </c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Y33" s="367" t="s">
        <v>592</v>
      </c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</row>
    <row r="34" spans="43:96" s="4" customFormat="1" ht="7.5">
      <c r="AQ34" s="232" t="s">
        <v>146</v>
      </c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K34" s="232" t="s">
        <v>17</v>
      </c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Y34" s="232" t="s">
        <v>18</v>
      </c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9.75">
      <c r="I36" s="1" t="s">
        <v>147</v>
      </c>
      <c r="AM36" s="367" t="s">
        <v>594</v>
      </c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G36" s="367" t="s">
        <v>593</v>
      </c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CA36" s="365" t="s">
        <v>650</v>
      </c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</row>
    <row r="37" spans="39:96" s="4" customFormat="1" ht="7.5">
      <c r="AM37" s="232" t="s">
        <v>146</v>
      </c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G37" s="232" t="s">
        <v>148</v>
      </c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CA37" s="232" t="s">
        <v>149</v>
      </c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9.75">
      <c r="I39" s="362" t="s">
        <v>19</v>
      </c>
      <c r="J39" s="362"/>
      <c r="K39" s="365"/>
      <c r="L39" s="365"/>
      <c r="M39" s="365"/>
      <c r="N39" s="258" t="s">
        <v>19</v>
      </c>
      <c r="O39" s="258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2">
        <v>20</v>
      </c>
      <c r="AG39" s="362"/>
      <c r="AH39" s="362"/>
      <c r="AI39" s="363"/>
      <c r="AJ39" s="363"/>
      <c r="AK39" s="363"/>
      <c r="AL39" s="1" t="s">
        <v>3</v>
      </c>
    </row>
    <row r="40" ht="10.5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9.75">
      <c r="A42" s="13" t="s">
        <v>150</v>
      </c>
      <c r="CM42" s="14"/>
    </row>
    <row r="43" spans="1:91" ht="9.75">
      <c r="A43" s="366" t="s">
        <v>290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7"/>
      <c r="BL43" s="367"/>
      <c r="BM43" s="367"/>
      <c r="BN43" s="367"/>
      <c r="BO43" s="367"/>
      <c r="BP43" s="367"/>
      <c r="BQ43" s="36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7"/>
      <c r="CM43" s="368"/>
    </row>
    <row r="44" spans="1:91" s="4" customFormat="1" ht="7.5">
      <c r="A44" s="369" t="s">
        <v>151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370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9.75">
      <c r="A46" s="366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AH46" s="367" t="s">
        <v>659</v>
      </c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7"/>
      <c r="BM46" s="367"/>
      <c r="BN46" s="367"/>
      <c r="BO46" s="367"/>
      <c r="BP46" s="367"/>
      <c r="BQ46" s="367"/>
      <c r="BR46" s="367"/>
      <c r="BS46" s="367"/>
      <c r="BT46" s="367"/>
      <c r="BU46" s="367"/>
      <c r="BV46" s="367"/>
      <c r="BW46" s="367"/>
      <c r="BX46" s="367"/>
      <c r="BY46" s="367"/>
      <c r="BZ46" s="367"/>
      <c r="CA46" s="367"/>
      <c r="CB46" s="367"/>
      <c r="CC46" s="367"/>
      <c r="CD46" s="367"/>
      <c r="CE46" s="367"/>
      <c r="CF46" s="367"/>
      <c r="CG46" s="367"/>
      <c r="CH46" s="367"/>
      <c r="CI46" s="367"/>
      <c r="CJ46" s="367"/>
      <c r="CK46" s="367"/>
      <c r="CL46" s="367"/>
      <c r="CM46" s="368"/>
    </row>
    <row r="47" spans="1:91" s="4" customFormat="1" ht="7.5">
      <c r="A47" s="369" t="s">
        <v>17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AH47" s="232" t="s">
        <v>18</v>
      </c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370"/>
    </row>
    <row r="48" spans="1:91" ht="9.75">
      <c r="A48" s="13"/>
      <c r="CM48" s="14"/>
    </row>
    <row r="49" spans="1:91" ht="9.75">
      <c r="A49" s="364" t="s">
        <v>19</v>
      </c>
      <c r="B49" s="362"/>
      <c r="C49" s="365"/>
      <c r="D49" s="365"/>
      <c r="E49" s="365"/>
      <c r="F49" s="258" t="s">
        <v>19</v>
      </c>
      <c r="G49" s="258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2">
        <v>20</v>
      </c>
      <c r="Y49" s="362"/>
      <c r="Z49" s="362"/>
      <c r="AA49" s="363"/>
      <c r="AB49" s="363"/>
      <c r="AC49" s="363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9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A46:Y46"/>
    <mergeCell ref="AH46:CM46"/>
    <mergeCell ref="A47:Y47"/>
    <mergeCell ref="AH47:CM47"/>
    <mergeCell ref="A43:CM43"/>
    <mergeCell ref="A44:CM44"/>
    <mergeCell ref="X49:Z49"/>
    <mergeCell ref="AA49:AC49"/>
    <mergeCell ref="A49:B49"/>
    <mergeCell ref="C49:E49"/>
    <mergeCell ref="F49:G49"/>
    <mergeCell ref="I49:W49"/>
  </mergeCells>
  <printOptions/>
  <pageMargins left="0" right="0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2"/>
  <sheetViews>
    <sheetView view="pageBreakPreview" zoomScaleSheetLayoutView="100" zoomScalePageLayoutView="0" workbookViewId="0" topLeftCell="A25">
      <selection activeCell="BX46" sqref="BX46:EL46"/>
    </sheetView>
  </sheetViews>
  <sheetFormatPr defaultColWidth="0.875" defaultRowHeight="12" customHeight="1"/>
  <cols>
    <col min="1" max="39" width="0.875" style="33" customWidth="1"/>
    <col min="40" max="40" width="1.4921875" style="33" customWidth="1"/>
    <col min="4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437" t="s">
        <v>152</v>
      </c>
      <c r="BQ3" s="437"/>
      <c r="BR3" s="437"/>
      <c r="BS3" s="437"/>
      <c r="BT3" s="437"/>
      <c r="BU3" s="437"/>
      <c r="BV3" s="437"/>
      <c r="BW3" s="437"/>
      <c r="BX3" s="437"/>
      <c r="BY3" s="437"/>
      <c r="BZ3" s="437"/>
      <c r="CA3" s="437"/>
      <c r="CB3" s="437"/>
      <c r="CC3" s="437"/>
      <c r="CD3" s="437"/>
      <c r="CE3" s="437"/>
      <c r="CF3" s="437"/>
      <c r="CG3" s="437"/>
      <c r="CH3" s="437"/>
      <c r="CI3" s="437"/>
      <c r="CJ3" s="437"/>
      <c r="CK3" s="437"/>
      <c r="CL3" s="437"/>
      <c r="CM3" s="437"/>
      <c r="CN3" s="437"/>
      <c r="CO3" s="437"/>
      <c r="CP3" s="437"/>
      <c r="CQ3" s="437"/>
      <c r="CR3" s="437"/>
      <c r="CS3" s="437"/>
      <c r="CT3" s="437"/>
      <c r="CU3" s="437"/>
      <c r="CV3" s="437"/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7"/>
      <c r="DH3" s="437"/>
      <c r="DI3" s="437"/>
      <c r="DJ3" s="437"/>
      <c r="DK3" s="437"/>
      <c r="DL3" s="437"/>
      <c r="DM3" s="437"/>
      <c r="DN3" s="437"/>
      <c r="DO3" s="437"/>
      <c r="DP3" s="437"/>
      <c r="DQ3" s="437"/>
      <c r="DR3" s="437"/>
      <c r="DS3" s="437"/>
      <c r="DT3" s="437"/>
      <c r="DU3" s="437"/>
      <c r="DV3" s="437"/>
      <c r="DW3" s="437"/>
      <c r="DX3" s="437"/>
      <c r="DY3" s="437"/>
      <c r="DZ3" s="437"/>
      <c r="EA3" s="437"/>
      <c r="EB3" s="437"/>
      <c r="EC3" s="437"/>
      <c r="ED3" s="437"/>
      <c r="EE3" s="437"/>
      <c r="EF3" s="437"/>
      <c r="EG3" s="437"/>
      <c r="EH3" s="437"/>
      <c r="EI3" s="437"/>
      <c r="EJ3" s="437"/>
      <c r="EK3" s="437"/>
      <c r="EL3" s="437"/>
      <c r="EM3" s="437"/>
      <c r="EN3" s="437"/>
      <c r="EO3" s="437"/>
      <c r="EP3" s="437"/>
      <c r="EQ3" s="437"/>
      <c r="ER3" s="437"/>
      <c r="ES3" s="437"/>
      <c r="ET3" s="437"/>
      <c r="EU3" s="437"/>
      <c r="EV3" s="437"/>
      <c r="EW3" s="437"/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7"/>
    </row>
    <row r="4" spans="68:167" s="23" customFormat="1" ht="10.5" customHeight="1">
      <c r="BP4" s="438" t="s">
        <v>291</v>
      </c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/>
      <c r="DI4" s="438"/>
      <c r="DJ4" s="438"/>
      <c r="DK4" s="438"/>
      <c r="DL4" s="438"/>
      <c r="DM4" s="438"/>
      <c r="DN4" s="438"/>
      <c r="DO4" s="438"/>
      <c r="DP4" s="438"/>
      <c r="DQ4" s="438"/>
      <c r="DR4" s="438"/>
      <c r="DS4" s="438"/>
      <c r="DT4" s="438"/>
      <c r="DU4" s="438"/>
      <c r="DV4" s="438"/>
      <c r="DW4" s="438"/>
      <c r="DX4" s="438"/>
      <c r="DY4" s="438"/>
      <c r="DZ4" s="438"/>
      <c r="EA4" s="438"/>
      <c r="EB4" s="438"/>
      <c r="EC4" s="438"/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/>
      <c r="EQ4" s="438"/>
      <c r="ER4" s="438"/>
      <c r="ES4" s="438"/>
      <c r="ET4" s="438"/>
      <c r="EU4" s="438"/>
      <c r="EV4" s="438"/>
      <c r="EW4" s="438"/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38"/>
    </row>
    <row r="5" spans="68:167" s="22" customFormat="1" ht="9.75" customHeight="1">
      <c r="BP5" s="439" t="s">
        <v>246</v>
      </c>
      <c r="BQ5" s="439"/>
      <c r="BR5" s="439"/>
      <c r="BS5" s="439"/>
      <c r="BT5" s="439"/>
      <c r="BU5" s="439"/>
      <c r="BV5" s="439"/>
      <c r="BW5" s="439"/>
      <c r="BX5" s="439"/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CY5" s="439"/>
      <c r="CZ5" s="439"/>
      <c r="DA5" s="439"/>
      <c r="DB5" s="439"/>
      <c r="DC5" s="439"/>
      <c r="DD5" s="439"/>
      <c r="DE5" s="439"/>
      <c r="DF5" s="439"/>
      <c r="DG5" s="439"/>
      <c r="DH5" s="439"/>
      <c r="DI5" s="439"/>
      <c r="DJ5" s="439"/>
      <c r="DK5" s="439"/>
      <c r="DL5" s="439"/>
      <c r="DM5" s="439"/>
      <c r="DN5" s="439"/>
      <c r="DO5" s="439"/>
      <c r="DP5" s="439"/>
      <c r="DQ5" s="439"/>
      <c r="DR5" s="439"/>
      <c r="DS5" s="439"/>
      <c r="DT5" s="439"/>
      <c r="DU5" s="439"/>
      <c r="DV5" s="439"/>
      <c r="DW5" s="439"/>
      <c r="DX5" s="439"/>
      <c r="DY5" s="439"/>
      <c r="DZ5" s="439"/>
      <c r="EA5" s="439"/>
      <c r="EB5" s="439"/>
      <c r="EC5" s="439"/>
      <c r="ED5" s="439"/>
      <c r="EE5" s="439"/>
      <c r="EF5" s="439"/>
      <c r="EG5" s="439"/>
      <c r="EH5" s="439"/>
      <c r="EI5" s="439"/>
      <c r="EJ5" s="439"/>
      <c r="EK5" s="439"/>
      <c r="EL5" s="439"/>
      <c r="EM5" s="439"/>
      <c r="EN5" s="439"/>
      <c r="EO5" s="439"/>
      <c r="EP5" s="439"/>
      <c r="EQ5" s="439"/>
      <c r="ER5" s="439"/>
      <c r="ES5" s="439"/>
      <c r="ET5" s="439"/>
      <c r="EU5" s="439"/>
      <c r="EV5" s="439"/>
      <c r="EW5" s="439"/>
      <c r="EX5" s="439"/>
      <c r="EY5" s="439"/>
      <c r="EZ5" s="439"/>
      <c r="FA5" s="439"/>
      <c r="FB5" s="439"/>
      <c r="FC5" s="439"/>
      <c r="FD5" s="439"/>
      <c r="FE5" s="439"/>
      <c r="FF5" s="439"/>
      <c r="FG5" s="439"/>
      <c r="FH5" s="439"/>
      <c r="FI5" s="439"/>
      <c r="FJ5" s="439"/>
      <c r="FK5" s="439"/>
    </row>
    <row r="6" spans="68:167" s="23" customFormat="1" ht="10.5" customHeight="1"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25"/>
      <c r="CM6" s="25"/>
      <c r="DT6" s="25"/>
      <c r="DU6" s="25"/>
      <c r="DV6" s="25"/>
      <c r="DW6" s="25"/>
      <c r="DX6" s="25"/>
      <c r="DY6" s="438" t="s">
        <v>651</v>
      </c>
      <c r="DZ6" s="438"/>
      <c r="EA6" s="438"/>
      <c r="EB6" s="438"/>
      <c r="EC6" s="438"/>
      <c r="ED6" s="438"/>
      <c r="EE6" s="438"/>
      <c r="EF6" s="438"/>
      <c r="EG6" s="438"/>
      <c r="EH6" s="438"/>
      <c r="EI6" s="438"/>
      <c r="EJ6" s="438"/>
      <c r="EK6" s="438"/>
      <c r="EL6" s="438"/>
      <c r="EM6" s="438"/>
      <c r="EN6" s="438"/>
      <c r="EO6" s="438"/>
      <c r="EP6" s="438"/>
      <c r="EQ6" s="438"/>
      <c r="ER6" s="438"/>
      <c r="ES6" s="438"/>
      <c r="ET6" s="438"/>
      <c r="EU6" s="438"/>
      <c r="EV6" s="438"/>
      <c r="EW6" s="438"/>
      <c r="EX6" s="438"/>
      <c r="EY6" s="438"/>
      <c r="EZ6" s="438"/>
      <c r="FA6" s="438"/>
      <c r="FB6" s="438"/>
      <c r="FC6" s="438"/>
      <c r="FD6" s="438"/>
      <c r="FE6" s="438"/>
      <c r="FF6" s="438"/>
      <c r="FG6" s="438"/>
      <c r="FH6" s="438"/>
      <c r="FI6" s="438"/>
      <c r="FJ6" s="438"/>
      <c r="FK6" s="438"/>
    </row>
    <row r="7" spans="68:167" s="22" customFormat="1" ht="9.75" customHeight="1">
      <c r="BP7" s="440" t="s">
        <v>17</v>
      </c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51"/>
      <c r="CM7" s="51"/>
      <c r="DY7" s="439" t="s">
        <v>18</v>
      </c>
      <c r="DZ7" s="439"/>
      <c r="EA7" s="439"/>
      <c r="EB7" s="439"/>
      <c r="EC7" s="439"/>
      <c r="ED7" s="439"/>
      <c r="EE7" s="439"/>
      <c r="EF7" s="439"/>
      <c r="EG7" s="439"/>
      <c r="EH7" s="439"/>
      <c r="EI7" s="439"/>
      <c r="EJ7" s="439"/>
      <c r="EK7" s="439"/>
      <c r="EL7" s="439"/>
      <c r="EM7" s="439"/>
      <c r="EN7" s="439"/>
      <c r="EO7" s="439"/>
      <c r="EP7" s="439"/>
      <c r="EQ7" s="439"/>
      <c r="ER7" s="439"/>
      <c r="ES7" s="439"/>
      <c r="ET7" s="439"/>
      <c r="EU7" s="439"/>
      <c r="EV7" s="439"/>
      <c r="EW7" s="439"/>
      <c r="EX7" s="439"/>
      <c r="EY7" s="439"/>
      <c r="EZ7" s="439"/>
      <c r="FA7" s="439"/>
      <c r="FB7" s="439"/>
      <c r="FC7" s="439"/>
      <c r="FD7" s="439"/>
      <c r="FE7" s="439"/>
      <c r="FF7" s="439"/>
      <c r="FG7" s="439"/>
      <c r="FH7" s="439"/>
      <c r="FI7" s="439"/>
      <c r="FJ7" s="439"/>
      <c r="FK7" s="439"/>
    </row>
    <row r="8" spans="68:167" s="23" customFormat="1" ht="10.5" customHeight="1">
      <c r="BP8" s="24" t="s">
        <v>19</v>
      </c>
      <c r="BQ8" s="441" t="s">
        <v>709</v>
      </c>
      <c r="BR8" s="441"/>
      <c r="BS8" s="441"/>
      <c r="BT8" s="441"/>
      <c r="BU8" s="441"/>
      <c r="BV8" s="442" t="s">
        <v>19</v>
      </c>
      <c r="BW8" s="442"/>
      <c r="BX8" s="441" t="s">
        <v>710</v>
      </c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  <c r="CT8" s="441"/>
      <c r="CU8" s="443">
        <v>20</v>
      </c>
      <c r="CV8" s="443"/>
      <c r="CW8" s="443"/>
      <c r="CX8" s="443"/>
      <c r="CY8" s="444" t="s">
        <v>620</v>
      </c>
      <c r="CZ8" s="444"/>
      <c r="DA8" s="444"/>
      <c r="DB8" s="442" t="s">
        <v>3</v>
      </c>
      <c r="DC8" s="442"/>
      <c r="DD8" s="442"/>
      <c r="FK8" s="24"/>
    </row>
    <row r="9" spans="2:154" s="27" customFormat="1" ht="15" customHeight="1">
      <c r="B9" s="445" t="s">
        <v>247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5"/>
      <c r="ER9" s="445"/>
      <c r="ES9" s="445"/>
      <c r="ET9" s="445"/>
      <c r="EU9" s="445"/>
      <c r="EV9" s="445"/>
      <c r="EW9" s="445"/>
      <c r="EX9" s="445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556</v>
      </c>
      <c r="EJ10" s="446" t="s">
        <v>587</v>
      </c>
      <c r="EK10" s="446"/>
      <c r="EL10" s="446"/>
      <c r="EM10" s="446"/>
      <c r="EN10" s="29" t="s">
        <v>248</v>
      </c>
      <c r="EO10" s="29"/>
      <c r="EP10" s="29"/>
      <c r="EQ10" s="29"/>
      <c r="EZ10" s="447" t="s">
        <v>249</v>
      </c>
      <c r="FA10" s="448"/>
      <c r="FB10" s="448"/>
      <c r="FC10" s="448"/>
      <c r="FD10" s="448"/>
      <c r="FE10" s="448"/>
      <c r="FF10" s="448"/>
      <c r="FG10" s="448"/>
      <c r="FH10" s="448"/>
      <c r="FI10" s="448"/>
      <c r="FJ10" s="448"/>
      <c r="FK10" s="449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250</v>
      </c>
      <c r="EZ11" s="450" t="s">
        <v>251</v>
      </c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2"/>
    </row>
    <row r="12" spans="43:167" s="23" customFormat="1" ht="10.5" customHeight="1">
      <c r="AQ12" s="24" t="s">
        <v>33</v>
      </c>
      <c r="AR12" s="441" t="s">
        <v>709</v>
      </c>
      <c r="AS12" s="441"/>
      <c r="AT12" s="441"/>
      <c r="AU12" s="441"/>
      <c r="AV12" s="441"/>
      <c r="AW12" s="442" t="s">
        <v>19</v>
      </c>
      <c r="AX12" s="442"/>
      <c r="AY12" s="441" t="s">
        <v>710</v>
      </c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3">
        <v>20</v>
      </c>
      <c r="BW12" s="443"/>
      <c r="BX12" s="443"/>
      <c r="BY12" s="443"/>
      <c r="BZ12" s="444" t="s">
        <v>620</v>
      </c>
      <c r="CA12" s="444"/>
      <c r="CB12" s="444"/>
      <c r="CC12" s="442" t="s">
        <v>3</v>
      </c>
      <c r="CD12" s="442"/>
      <c r="CE12" s="442"/>
      <c r="ER12" s="24"/>
      <c r="ES12" s="24"/>
      <c r="ET12" s="24"/>
      <c r="EU12" s="24"/>
      <c r="EX12" s="24" t="s">
        <v>22</v>
      </c>
      <c r="EZ12" s="453" t="s">
        <v>712</v>
      </c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5"/>
    </row>
    <row r="13" spans="1:167" s="23" customFormat="1" ht="10.5" customHeight="1">
      <c r="A13" s="23" t="s">
        <v>252</v>
      </c>
      <c r="AO13" s="456" t="str">
        <f>'стр.1_4'!K21</f>
        <v>МБДОУ детский сад комбинированного вида № 49</v>
      </c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6"/>
      <c r="DH13" s="456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R13" s="24"/>
      <c r="ES13" s="24"/>
      <c r="ET13" s="24"/>
      <c r="EU13" s="24"/>
      <c r="EX13" s="24"/>
      <c r="EZ13" s="458" t="s">
        <v>655</v>
      </c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60"/>
    </row>
    <row r="14" spans="1:167" s="23" customFormat="1" ht="10.5" customHeight="1">
      <c r="A14" s="23" t="s">
        <v>253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7"/>
      <c r="BM14" s="457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7"/>
      <c r="CM14" s="457"/>
      <c r="CN14" s="457"/>
      <c r="CO14" s="457"/>
      <c r="CP14" s="457"/>
      <c r="CQ14" s="457"/>
      <c r="CR14" s="457"/>
      <c r="CS14" s="457"/>
      <c r="CT14" s="457"/>
      <c r="CU14" s="457"/>
      <c r="CV14" s="457"/>
      <c r="CW14" s="457"/>
      <c r="CX14" s="457"/>
      <c r="CY14" s="457"/>
      <c r="CZ14" s="457"/>
      <c r="DA14" s="457"/>
      <c r="DB14" s="457"/>
      <c r="DC14" s="457"/>
      <c r="DD14" s="457"/>
      <c r="DE14" s="457"/>
      <c r="DF14" s="457"/>
      <c r="DG14" s="457"/>
      <c r="DH14" s="457"/>
      <c r="DI14" s="457"/>
      <c r="DJ14" s="457"/>
      <c r="DK14" s="457"/>
      <c r="DL14" s="457"/>
      <c r="DM14" s="457"/>
      <c r="DN14" s="457"/>
      <c r="DO14" s="457"/>
      <c r="DP14" s="457"/>
      <c r="DQ14" s="457"/>
      <c r="DR14" s="457"/>
      <c r="DS14" s="457"/>
      <c r="DT14" s="457"/>
      <c r="DU14" s="457"/>
      <c r="DV14" s="457"/>
      <c r="DW14" s="457"/>
      <c r="DX14" s="457"/>
      <c r="DY14" s="457"/>
      <c r="DZ14" s="457"/>
      <c r="EA14" s="457"/>
      <c r="EB14" s="457"/>
      <c r="EC14" s="457"/>
      <c r="ED14" s="457"/>
      <c r="EE14" s="457"/>
      <c r="EF14" s="457"/>
      <c r="EG14" s="457"/>
      <c r="EH14" s="457"/>
      <c r="EI14" s="457"/>
      <c r="EJ14" s="457"/>
      <c r="EK14" s="457"/>
      <c r="EL14" s="457"/>
      <c r="ER14" s="24"/>
      <c r="ES14" s="24"/>
      <c r="ET14" s="24"/>
      <c r="EU14" s="24"/>
      <c r="EX14" s="24" t="s">
        <v>254</v>
      </c>
      <c r="EZ14" s="461"/>
      <c r="FA14" s="441"/>
      <c r="FB14" s="441"/>
      <c r="FC14" s="441"/>
      <c r="FD14" s="441"/>
      <c r="FE14" s="441"/>
      <c r="FF14" s="441"/>
      <c r="FG14" s="441"/>
      <c r="FH14" s="441"/>
      <c r="FI14" s="441"/>
      <c r="FJ14" s="441"/>
      <c r="FK14" s="462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458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60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255</v>
      </c>
      <c r="AP16" s="26"/>
      <c r="AQ16" s="26"/>
      <c r="AR16" s="26"/>
      <c r="AY16" s="466" t="s">
        <v>652</v>
      </c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8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256</v>
      </c>
      <c r="EZ16" s="463"/>
      <c r="FA16" s="464"/>
      <c r="FB16" s="464"/>
      <c r="FC16" s="464"/>
      <c r="FD16" s="464"/>
      <c r="FE16" s="464"/>
      <c r="FF16" s="464"/>
      <c r="FG16" s="464"/>
      <c r="FH16" s="464"/>
      <c r="FI16" s="464"/>
      <c r="FJ16" s="464"/>
      <c r="FK16" s="465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469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1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46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62"/>
    </row>
    <row r="18" spans="1:167" s="23" customFormat="1" ht="10.5" customHeight="1">
      <c r="A18" s="23" t="s">
        <v>257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472" t="s">
        <v>653</v>
      </c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R18" s="24"/>
      <c r="ES18" s="24"/>
      <c r="ET18" s="24"/>
      <c r="EU18" s="24"/>
      <c r="EX18" s="32" t="s">
        <v>258</v>
      </c>
      <c r="EZ18" s="453" t="s">
        <v>656</v>
      </c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5"/>
    </row>
    <row r="19" spans="1:167" s="23" customFormat="1" ht="10.5" customHeight="1">
      <c r="A19" s="23" t="s">
        <v>259</v>
      </c>
      <c r="AO19" s="473" t="s">
        <v>579</v>
      </c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F19" s="473"/>
      <c r="BG19" s="473"/>
      <c r="BH19" s="473"/>
      <c r="BI19" s="473"/>
      <c r="BJ19" s="473"/>
      <c r="BK19" s="473"/>
      <c r="BL19" s="473"/>
      <c r="BM19" s="473"/>
      <c r="BN19" s="473"/>
      <c r="BO19" s="473"/>
      <c r="BP19" s="473"/>
      <c r="BQ19" s="473"/>
      <c r="BR19" s="473"/>
      <c r="BS19" s="473"/>
      <c r="BT19" s="473"/>
      <c r="BU19" s="473"/>
      <c r="BV19" s="473"/>
      <c r="BW19" s="473"/>
      <c r="BX19" s="473"/>
      <c r="BY19" s="473"/>
      <c r="BZ19" s="473"/>
      <c r="CA19" s="473"/>
      <c r="CB19" s="473"/>
      <c r="CC19" s="473"/>
      <c r="CD19" s="473"/>
      <c r="CE19" s="473"/>
      <c r="CF19" s="473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3"/>
      <c r="CV19" s="473"/>
      <c r="CW19" s="473"/>
      <c r="CX19" s="473"/>
      <c r="CY19" s="473"/>
      <c r="CZ19" s="473"/>
      <c r="DA19" s="473"/>
      <c r="DB19" s="473"/>
      <c r="DC19" s="473"/>
      <c r="DD19" s="473"/>
      <c r="DE19" s="473"/>
      <c r="DF19" s="473"/>
      <c r="DG19" s="473"/>
      <c r="DH19" s="473"/>
      <c r="DI19" s="473"/>
      <c r="DJ19" s="473"/>
      <c r="DK19" s="473"/>
      <c r="DL19" s="473"/>
      <c r="DM19" s="473"/>
      <c r="DN19" s="473"/>
      <c r="DO19" s="473"/>
      <c r="DP19" s="473"/>
      <c r="DQ19" s="473"/>
      <c r="DR19" s="473"/>
      <c r="DS19" s="473"/>
      <c r="DT19" s="473"/>
      <c r="DU19" s="473"/>
      <c r="DV19" s="473"/>
      <c r="DW19" s="473"/>
      <c r="DX19" s="473"/>
      <c r="DY19" s="473"/>
      <c r="DZ19" s="473"/>
      <c r="EA19" s="473"/>
      <c r="EB19" s="473"/>
      <c r="EC19" s="473"/>
      <c r="ED19" s="473"/>
      <c r="EE19" s="473"/>
      <c r="EF19" s="473"/>
      <c r="EG19" s="473"/>
      <c r="EH19" s="473"/>
      <c r="EI19" s="473"/>
      <c r="EJ19" s="473"/>
      <c r="EK19" s="473"/>
      <c r="EL19" s="473"/>
      <c r="ER19" s="24"/>
      <c r="ES19" s="24"/>
      <c r="ET19" s="24"/>
      <c r="EU19" s="24"/>
      <c r="EX19" s="24"/>
      <c r="EZ19" s="458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60"/>
    </row>
    <row r="20" spans="1:167" s="23" customFormat="1" ht="10.5" customHeight="1">
      <c r="A20" s="23" t="s">
        <v>26</v>
      </c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72"/>
      <c r="DY20" s="472"/>
      <c r="DZ20" s="472"/>
      <c r="EA20" s="472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R20" s="24"/>
      <c r="ES20" s="24"/>
      <c r="ET20" s="24"/>
      <c r="EU20" s="24"/>
      <c r="EX20" s="24" t="s">
        <v>260</v>
      </c>
      <c r="EZ20" s="474" t="s">
        <v>657</v>
      </c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6"/>
    </row>
    <row r="21" spans="1:167" s="23" customFormat="1" ht="10.5" customHeight="1">
      <c r="A21" s="23" t="s">
        <v>259</v>
      </c>
      <c r="AO21" s="473" t="s">
        <v>654</v>
      </c>
      <c r="AP21" s="473"/>
      <c r="AQ21" s="473"/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  <c r="BI21" s="473"/>
      <c r="BJ21" s="473"/>
      <c r="BK21" s="473"/>
      <c r="BL21" s="473"/>
      <c r="BM21" s="473"/>
      <c r="BN21" s="473"/>
      <c r="BO21" s="473"/>
      <c r="BP21" s="473"/>
      <c r="BQ21" s="473"/>
      <c r="BR21" s="473"/>
      <c r="BS21" s="473"/>
      <c r="BT21" s="473"/>
      <c r="BU21" s="473"/>
      <c r="BV21" s="473"/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473"/>
      <c r="CK21" s="473"/>
      <c r="CL21" s="473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3"/>
      <c r="CX21" s="473"/>
      <c r="CY21" s="473"/>
      <c r="CZ21" s="473"/>
      <c r="DA21" s="473"/>
      <c r="DB21" s="473"/>
      <c r="DC21" s="473"/>
      <c r="DD21" s="473"/>
      <c r="DE21" s="473"/>
      <c r="DF21" s="473"/>
      <c r="DG21" s="473"/>
      <c r="DH21" s="473"/>
      <c r="DI21" s="473"/>
      <c r="DJ21" s="473"/>
      <c r="DK21" s="473"/>
      <c r="DL21" s="473"/>
      <c r="DM21" s="473"/>
      <c r="DN21" s="473"/>
      <c r="DO21" s="473"/>
      <c r="DP21" s="473"/>
      <c r="DQ21" s="473"/>
      <c r="DR21" s="473"/>
      <c r="DS21" s="473"/>
      <c r="DT21" s="473"/>
      <c r="DU21" s="473"/>
      <c r="DV21" s="473"/>
      <c r="DW21" s="473"/>
      <c r="DX21" s="473"/>
      <c r="DY21" s="473"/>
      <c r="DZ21" s="473"/>
      <c r="EA21" s="473"/>
      <c r="EB21" s="473"/>
      <c r="EC21" s="473"/>
      <c r="ED21" s="473"/>
      <c r="EE21" s="473"/>
      <c r="EF21" s="473"/>
      <c r="EG21" s="473"/>
      <c r="EH21" s="473"/>
      <c r="EI21" s="473"/>
      <c r="EJ21" s="473"/>
      <c r="EK21" s="473"/>
      <c r="EL21" s="473"/>
      <c r="EN21" s="31"/>
      <c r="EO21" s="31"/>
      <c r="EP21" s="31"/>
      <c r="EQ21" s="31"/>
      <c r="ER21" s="32"/>
      <c r="ES21" s="32"/>
      <c r="ET21" s="32"/>
      <c r="EU21" s="32"/>
      <c r="EW21" s="31"/>
      <c r="EZ21" s="458" t="s">
        <v>655</v>
      </c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60"/>
    </row>
    <row r="22" spans="1:167" s="23" customFormat="1" ht="10.5" customHeight="1">
      <c r="A22" s="23" t="s">
        <v>261</v>
      </c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472"/>
      <c r="EL22" s="472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254</v>
      </c>
      <c r="EZ22" s="46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62"/>
    </row>
    <row r="23" spans="1:167" s="23" customFormat="1" ht="10.5" customHeight="1">
      <c r="A23" s="23" t="s">
        <v>262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474" t="s">
        <v>30</v>
      </c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6"/>
    </row>
    <row r="24" spans="12:167" s="23" customFormat="1" ht="10.5" customHeight="1" thickBot="1"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263</v>
      </c>
      <c r="EZ24" s="477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479"/>
    </row>
    <row r="25" spans="12:167" s="22" customFormat="1" ht="10.5" customHeight="1" thickBot="1">
      <c r="L25" s="440" t="s">
        <v>264</v>
      </c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0.5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265</v>
      </c>
      <c r="EN26" s="480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2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483" t="s">
        <v>266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5" t="s">
        <v>267</v>
      </c>
      <c r="AF28" s="484"/>
      <c r="AG28" s="484"/>
      <c r="AH28" s="484"/>
      <c r="AI28" s="484"/>
      <c r="AJ28" s="484"/>
      <c r="AK28" s="484"/>
      <c r="AL28" s="484"/>
      <c r="AM28" s="484"/>
      <c r="AN28" s="484"/>
      <c r="AO28" s="486" t="s">
        <v>268</v>
      </c>
      <c r="AP28" s="487"/>
      <c r="AQ28" s="487"/>
      <c r="AR28" s="487"/>
      <c r="AS28" s="487"/>
      <c r="AT28" s="487"/>
      <c r="AU28" s="487"/>
      <c r="AV28" s="487"/>
      <c r="AW28" s="487"/>
      <c r="AX28" s="487"/>
      <c r="AY28" s="485" t="s">
        <v>269</v>
      </c>
      <c r="AZ28" s="484"/>
      <c r="BA28" s="484"/>
      <c r="BB28" s="484"/>
      <c r="BC28" s="484"/>
      <c r="BD28" s="484"/>
      <c r="BE28" s="484"/>
      <c r="BF28" s="484"/>
      <c r="BG28" s="484"/>
      <c r="BH28" s="484"/>
      <c r="BI28" s="488" t="s">
        <v>270</v>
      </c>
      <c r="BJ28" s="489"/>
      <c r="BK28" s="489"/>
      <c r="BL28" s="489"/>
      <c r="BM28" s="489"/>
      <c r="BN28" s="489"/>
      <c r="BO28" s="489"/>
      <c r="BP28" s="489"/>
      <c r="BQ28" s="489"/>
      <c r="BR28" s="489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90"/>
      <c r="CN28" s="491" t="s">
        <v>271</v>
      </c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3"/>
      <c r="DP28" s="500" t="s">
        <v>272</v>
      </c>
      <c r="DQ28" s="501"/>
      <c r="DR28" s="501"/>
      <c r="DS28" s="501"/>
      <c r="DT28" s="501"/>
      <c r="DU28" s="501"/>
      <c r="DV28" s="501"/>
      <c r="DW28" s="501"/>
      <c r="DX28" s="501"/>
      <c r="DY28" s="501"/>
      <c r="DZ28" s="501"/>
      <c r="EA28" s="501"/>
      <c r="EB28" s="501"/>
      <c r="EC28" s="501"/>
      <c r="ED28" s="501"/>
      <c r="EE28" s="501"/>
      <c r="EF28" s="501"/>
      <c r="EG28" s="501"/>
      <c r="EH28" s="501"/>
      <c r="EI28" s="501"/>
      <c r="EJ28" s="501"/>
      <c r="EK28" s="501"/>
      <c r="EL28" s="501"/>
      <c r="EM28" s="501"/>
      <c r="EN28" s="501"/>
      <c r="EO28" s="501"/>
      <c r="EP28" s="501"/>
      <c r="EQ28" s="501"/>
      <c r="ER28" s="501"/>
      <c r="ES28" s="501"/>
      <c r="ET28" s="501"/>
      <c r="EU28" s="501"/>
      <c r="EV28" s="501"/>
      <c r="EW28" s="501"/>
      <c r="EX28" s="501"/>
      <c r="EY28" s="501"/>
      <c r="EZ28" s="501"/>
      <c r="FA28" s="501"/>
      <c r="FB28" s="501"/>
      <c r="FC28" s="501"/>
      <c r="FD28" s="501"/>
      <c r="FE28" s="501"/>
      <c r="FF28" s="501"/>
      <c r="FG28" s="501"/>
      <c r="FH28" s="501"/>
      <c r="FI28" s="501"/>
      <c r="FJ28" s="501"/>
      <c r="FK28" s="501"/>
    </row>
    <row r="29" spans="1:167" s="23" customFormat="1" ht="10.5" customHeight="1">
      <c r="A29" s="483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5"/>
      <c r="AF29" s="484"/>
      <c r="AG29" s="484"/>
      <c r="AH29" s="484"/>
      <c r="AI29" s="484"/>
      <c r="AJ29" s="484"/>
      <c r="AK29" s="484"/>
      <c r="AL29" s="484"/>
      <c r="AM29" s="484"/>
      <c r="AN29" s="484"/>
      <c r="AO29" s="486"/>
      <c r="AP29" s="487"/>
      <c r="AQ29" s="487"/>
      <c r="AR29" s="487"/>
      <c r="AS29" s="487"/>
      <c r="AT29" s="487"/>
      <c r="AU29" s="487"/>
      <c r="AV29" s="487"/>
      <c r="AW29" s="487"/>
      <c r="AX29" s="487"/>
      <c r="AY29" s="485"/>
      <c r="AZ29" s="484"/>
      <c r="BA29" s="484"/>
      <c r="BB29" s="484"/>
      <c r="BC29" s="484"/>
      <c r="BD29" s="484"/>
      <c r="BE29" s="484"/>
      <c r="BF29" s="484"/>
      <c r="BG29" s="484"/>
      <c r="BH29" s="484"/>
      <c r="BI29" s="506" t="s">
        <v>273</v>
      </c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507"/>
      <c r="CN29" s="494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5"/>
      <c r="DB29" s="495"/>
      <c r="DC29" s="495"/>
      <c r="DD29" s="495"/>
      <c r="DE29" s="495"/>
      <c r="DF29" s="495"/>
      <c r="DG29" s="495"/>
      <c r="DH29" s="495"/>
      <c r="DI29" s="495"/>
      <c r="DJ29" s="495"/>
      <c r="DK29" s="495"/>
      <c r="DL29" s="495"/>
      <c r="DM29" s="495"/>
      <c r="DN29" s="495"/>
      <c r="DO29" s="496"/>
      <c r="DP29" s="502"/>
      <c r="DQ29" s="503"/>
      <c r="DR29" s="503"/>
      <c r="DS29" s="503"/>
      <c r="DT29" s="503"/>
      <c r="DU29" s="503"/>
      <c r="DV29" s="503"/>
      <c r="DW29" s="503"/>
      <c r="DX29" s="503"/>
      <c r="DY29" s="503"/>
      <c r="DZ29" s="503"/>
      <c r="EA29" s="503"/>
      <c r="EB29" s="503"/>
      <c r="EC29" s="503"/>
      <c r="ED29" s="503"/>
      <c r="EE29" s="503"/>
      <c r="EF29" s="503"/>
      <c r="EG29" s="503"/>
      <c r="EH29" s="503"/>
      <c r="EI29" s="503"/>
      <c r="EJ29" s="503"/>
      <c r="EK29" s="503"/>
      <c r="EL29" s="503"/>
      <c r="EM29" s="503"/>
      <c r="EN29" s="503"/>
      <c r="EO29" s="503"/>
      <c r="EP29" s="503"/>
      <c r="EQ29" s="503"/>
      <c r="ER29" s="503"/>
      <c r="ES29" s="503"/>
      <c r="ET29" s="503"/>
      <c r="EU29" s="503"/>
      <c r="EV29" s="503"/>
      <c r="EW29" s="503"/>
      <c r="EX29" s="503"/>
      <c r="EY29" s="503"/>
      <c r="EZ29" s="503"/>
      <c r="FA29" s="503"/>
      <c r="FB29" s="503"/>
      <c r="FC29" s="503"/>
      <c r="FD29" s="503"/>
      <c r="FE29" s="503"/>
      <c r="FF29" s="503"/>
      <c r="FG29" s="503"/>
      <c r="FH29" s="503"/>
      <c r="FI29" s="503"/>
      <c r="FJ29" s="503"/>
      <c r="FK29" s="503"/>
    </row>
    <row r="30" spans="1:167" s="41" customFormat="1" ht="10.5" customHeight="1">
      <c r="A30" s="483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4"/>
      <c r="AZ30" s="484"/>
      <c r="BA30" s="484"/>
      <c r="BB30" s="484"/>
      <c r="BC30" s="484"/>
      <c r="BD30" s="484"/>
      <c r="BE30" s="484"/>
      <c r="BF30" s="484"/>
      <c r="BG30" s="484"/>
      <c r="BH30" s="484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274</v>
      </c>
      <c r="CB30" s="444"/>
      <c r="CC30" s="444"/>
      <c r="CD30" s="444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494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5"/>
      <c r="DC30" s="495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6"/>
      <c r="DP30" s="502"/>
      <c r="DQ30" s="503"/>
      <c r="DR30" s="503"/>
      <c r="DS30" s="503"/>
      <c r="DT30" s="503"/>
      <c r="DU30" s="503"/>
      <c r="DV30" s="503"/>
      <c r="DW30" s="503"/>
      <c r="DX30" s="503"/>
      <c r="DY30" s="503"/>
      <c r="DZ30" s="503"/>
      <c r="EA30" s="503"/>
      <c r="EB30" s="503"/>
      <c r="EC30" s="503"/>
      <c r="ED30" s="503"/>
      <c r="EE30" s="503"/>
      <c r="EF30" s="503"/>
      <c r="EG30" s="503"/>
      <c r="EH30" s="503"/>
      <c r="EI30" s="503"/>
      <c r="EJ30" s="503"/>
      <c r="EK30" s="503"/>
      <c r="EL30" s="503"/>
      <c r="EM30" s="503"/>
      <c r="EN30" s="503"/>
      <c r="EO30" s="503"/>
      <c r="EP30" s="503"/>
      <c r="EQ30" s="503"/>
      <c r="ER30" s="503"/>
      <c r="ES30" s="503"/>
      <c r="ET30" s="503"/>
      <c r="EU30" s="503"/>
      <c r="EV30" s="503"/>
      <c r="EW30" s="503"/>
      <c r="EX30" s="503"/>
      <c r="EY30" s="503"/>
      <c r="EZ30" s="503"/>
      <c r="FA30" s="503"/>
      <c r="FB30" s="503"/>
      <c r="FC30" s="503"/>
      <c r="FD30" s="503"/>
      <c r="FE30" s="503"/>
      <c r="FF30" s="503"/>
      <c r="FG30" s="503"/>
      <c r="FH30" s="503"/>
      <c r="FI30" s="503"/>
      <c r="FJ30" s="503"/>
      <c r="FK30" s="503"/>
    </row>
    <row r="31" spans="1:167" s="41" customFormat="1" ht="3" customHeight="1">
      <c r="A31" s="483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4"/>
      <c r="AZ31" s="484"/>
      <c r="BA31" s="484"/>
      <c r="BB31" s="484"/>
      <c r="BC31" s="484"/>
      <c r="BD31" s="484"/>
      <c r="BE31" s="484"/>
      <c r="BF31" s="484"/>
      <c r="BG31" s="484"/>
      <c r="BH31" s="484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497"/>
      <c r="CO31" s="498"/>
      <c r="CP31" s="498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  <c r="DF31" s="498"/>
      <c r="DG31" s="498"/>
      <c r="DH31" s="498"/>
      <c r="DI31" s="498"/>
      <c r="DJ31" s="498"/>
      <c r="DK31" s="498"/>
      <c r="DL31" s="498"/>
      <c r="DM31" s="498"/>
      <c r="DN31" s="498"/>
      <c r="DO31" s="499"/>
      <c r="DP31" s="504"/>
      <c r="DQ31" s="505"/>
      <c r="DR31" s="505"/>
      <c r="DS31" s="505"/>
      <c r="DT31" s="505"/>
      <c r="DU31" s="505"/>
      <c r="DV31" s="505"/>
      <c r="DW31" s="505"/>
      <c r="DX31" s="505"/>
      <c r="DY31" s="505"/>
      <c r="DZ31" s="505"/>
      <c r="EA31" s="505"/>
      <c r="EB31" s="505"/>
      <c r="EC31" s="505"/>
      <c r="ED31" s="505"/>
      <c r="EE31" s="505"/>
      <c r="EF31" s="505"/>
      <c r="EG31" s="505"/>
      <c r="EH31" s="505"/>
      <c r="EI31" s="505"/>
      <c r="EJ31" s="505"/>
      <c r="EK31" s="505"/>
      <c r="EL31" s="505"/>
      <c r="EM31" s="505"/>
      <c r="EN31" s="505"/>
      <c r="EO31" s="505"/>
      <c r="EP31" s="505"/>
      <c r="EQ31" s="505"/>
      <c r="ER31" s="505"/>
      <c r="ES31" s="505"/>
      <c r="ET31" s="505"/>
      <c r="EU31" s="505"/>
      <c r="EV31" s="505"/>
      <c r="EW31" s="505"/>
      <c r="EX31" s="505"/>
      <c r="EY31" s="505"/>
      <c r="EZ31" s="505"/>
      <c r="FA31" s="505"/>
      <c r="FB31" s="505"/>
      <c r="FC31" s="505"/>
      <c r="FD31" s="505"/>
      <c r="FE31" s="505"/>
      <c r="FF31" s="505"/>
      <c r="FG31" s="505"/>
      <c r="FH31" s="505"/>
      <c r="FI31" s="505"/>
      <c r="FJ31" s="505"/>
      <c r="FK31" s="505"/>
    </row>
    <row r="32" spans="1:167" s="41" customFormat="1" ht="24" customHeight="1">
      <c r="A32" s="483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508" t="s">
        <v>275</v>
      </c>
      <c r="BJ32" s="508"/>
      <c r="BK32" s="508"/>
      <c r="BL32" s="508"/>
      <c r="BM32" s="508"/>
      <c r="BN32" s="508"/>
      <c r="BO32" s="508"/>
      <c r="BP32" s="508"/>
      <c r="BQ32" s="508"/>
      <c r="BR32" s="508"/>
      <c r="BS32" s="508" t="s">
        <v>276</v>
      </c>
      <c r="BT32" s="508"/>
      <c r="BU32" s="508"/>
      <c r="BV32" s="508"/>
      <c r="BW32" s="508"/>
      <c r="BX32" s="508"/>
      <c r="BY32" s="508"/>
      <c r="BZ32" s="508"/>
      <c r="CA32" s="508"/>
      <c r="CB32" s="508"/>
      <c r="CC32" s="508"/>
      <c r="CD32" s="508"/>
      <c r="CE32" s="508"/>
      <c r="CF32" s="508"/>
      <c r="CG32" s="508"/>
      <c r="CH32" s="508"/>
      <c r="CI32" s="508"/>
      <c r="CJ32" s="508"/>
      <c r="CK32" s="508"/>
      <c r="CL32" s="508"/>
      <c r="CM32" s="508"/>
      <c r="CN32" s="509" t="s">
        <v>275</v>
      </c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1"/>
      <c r="DB32" s="509" t="s">
        <v>276</v>
      </c>
      <c r="DC32" s="510"/>
      <c r="DD32" s="510"/>
      <c r="DE32" s="510"/>
      <c r="DF32" s="510"/>
      <c r="DG32" s="510"/>
      <c r="DH32" s="510"/>
      <c r="DI32" s="510"/>
      <c r="DJ32" s="510"/>
      <c r="DK32" s="510"/>
      <c r="DL32" s="510"/>
      <c r="DM32" s="510"/>
      <c r="DN32" s="510"/>
      <c r="DO32" s="511"/>
      <c r="DP32" s="508" t="s">
        <v>277</v>
      </c>
      <c r="DQ32" s="508"/>
      <c r="DR32" s="508"/>
      <c r="DS32" s="508"/>
      <c r="DT32" s="508"/>
      <c r="DU32" s="508"/>
      <c r="DV32" s="508"/>
      <c r="DW32" s="508"/>
      <c r="DX32" s="508"/>
      <c r="DY32" s="508"/>
      <c r="DZ32" s="508"/>
      <c r="EA32" s="508"/>
      <c r="EB32" s="508"/>
      <c r="EC32" s="508"/>
      <c r="ED32" s="508"/>
      <c r="EE32" s="508"/>
      <c r="EF32" s="508"/>
      <c r="EG32" s="508"/>
      <c r="EH32" s="508"/>
      <c r="EI32" s="508"/>
      <c r="EJ32" s="508"/>
      <c r="EK32" s="508"/>
      <c r="EL32" s="508"/>
      <c r="EM32" s="508"/>
      <c r="EN32" s="508" t="s">
        <v>278</v>
      </c>
      <c r="EO32" s="508"/>
      <c r="EP32" s="508"/>
      <c r="EQ32" s="508"/>
      <c r="ER32" s="508"/>
      <c r="ES32" s="508"/>
      <c r="ET32" s="508"/>
      <c r="EU32" s="508"/>
      <c r="EV32" s="508"/>
      <c r="EW32" s="508"/>
      <c r="EX32" s="508"/>
      <c r="EY32" s="508"/>
      <c r="EZ32" s="508"/>
      <c r="FA32" s="508"/>
      <c r="FB32" s="508"/>
      <c r="FC32" s="508"/>
      <c r="FD32" s="508"/>
      <c r="FE32" s="508"/>
      <c r="FF32" s="508"/>
      <c r="FG32" s="508"/>
      <c r="FH32" s="508"/>
      <c r="FI32" s="508"/>
      <c r="FJ32" s="508"/>
      <c r="FK32" s="509"/>
    </row>
    <row r="33" spans="1:167" s="23" customFormat="1" ht="10.5" customHeight="1" thickBot="1">
      <c r="A33" s="511">
        <v>1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12">
        <v>2</v>
      </c>
      <c r="AF33" s="512"/>
      <c r="AG33" s="512"/>
      <c r="AH33" s="512"/>
      <c r="AI33" s="512"/>
      <c r="AJ33" s="512"/>
      <c r="AK33" s="512"/>
      <c r="AL33" s="512"/>
      <c r="AM33" s="512"/>
      <c r="AN33" s="512"/>
      <c r="AO33" s="512">
        <v>3</v>
      </c>
      <c r="AP33" s="512"/>
      <c r="AQ33" s="512"/>
      <c r="AR33" s="512"/>
      <c r="AS33" s="512"/>
      <c r="AT33" s="512"/>
      <c r="AU33" s="512"/>
      <c r="AV33" s="512"/>
      <c r="AW33" s="512"/>
      <c r="AX33" s="512"/>
      <c r="AY33" s="512">
        <v>4</v>
      </c>
      <c r="AZ33" s="512"/>
      <c r="BA33" s="512"/>
      <c r="BB33" s="512"/>
      <c r="BC33" s="512"/>
      <c r="BD33" s="512"/>
      <c r="BE33" s="512"/>
      <c r="BF33" s="512"/>
      <c r="BG33" s="512"/>
      <c r="BH33" s="512"/>
      <c r="BI33" s="513">
        <v>5</v>
      </c>
      <c r="BJ33" s="513"/>
      <c r="BK33" s="513"/>
      <c r="BL33" s="513"/>
      <c r="BM33" s="513"/>
      <c r="BN33" s="513"/>
      <c r="BO33" s="513"/>
      <c r="BP33" s="513"/>
      <c r="BQ33" s="513"/>
      <c r="BR33" s="513"/>
      <c r="BS33" s="512">
        <v>6</v>
      </c>
      <c r="BT33" s="512"/>
      <c r="BU33" s="512"/>
      <c r="BV33" s="512"/>
      <c r="BW33" s="512"/>
      <c r="BX33" s="512"/>
      <c r="BY33" s="512"/>
      <c r="BZ33" s="512"/>
      <c r="CA33" s="512"/>
      <c r="CB33" s="512"/>
      <c r="CC33" s="512"/>
      <c r="CD33" s="512"/>
      <c r="CE33" s="512"/>
      <c r="CF33" s="512"/>
      <c r="CG33" s="512"/>
      <c r="CH33" s="512"/>
      <c r="CI33" s="512"/>
      <c r="CJ33" s="512"/>
      <c r="CK33" s="512"/>
      <c r="CL33" s="512"/>
      <c r="CM33" s="512"/>
      <c r="CN33" s="513">
        <v>7</v>
      </c>
      <c r="CO33" s="513"/>
      <c r="CP33" s="513"/>
      <c r="CQ33" s="513"/>
      <c r="CR33" s="513"/>
      <c r="CS33" s="513"/>
      <c r="CT33" s="513"/>
      <c r="CU33" s="513"/>
      <c r="CV33" s="513"/>
      <c r="CW33" s="513"/>
      <c r="CX33" s="513"/>
      <c r="CY33" s="513"/>
      <c r="CZ33" s="513"/>
      <c r="DA33" s="513"/>
      <c r="DB33" s="513">
        <v>8</v>
      </c>
      <c r="DC33" s="513"/>
      <c r="DD33" s="513"/>
      <c r="DE33" s="513"/>
      <c r="DF33" s="513"/>
      <c r="DG33" s="513"/>
      <c r="DH33" s="513"/>
      <c r="DI33" s="513"/>
      <c r="DJ33" s="513"/>
      <c r="DK33" s="513"/>
      <c r="DL33" s="513"/>
      <c r="DM33" s="513"/>
      <c r="DN33" s="513"/>
      <c r="DO33" s="513"/>
      <c r="DP33" s="513">
        <v>9</v>
      </c>
      <c r="DQ33" s="513"/>
      <c r="DR33" s="513"/>
      <c r="DS33" s="513"/>
      <c r="DT33" s="513"/>
      <c r="DU33" s="513"/>
      <c r="DV33" s="513"/>
      <c r="DW33" s="513"/>
      <c r="DX33" s="513"/>
      <c r="DY33" s="513"/>
      <c r="DZ33" s="513"/>
      <c r="EA33" s="513"/>
      <c r="EB33" s="513"/>
      <c r="EC33" s="513"/>
      <c r="ED33" s="513"/>
      <c r="EE33" s="513"/>
      <c r="EF33" s="513"/>
      <c r="EG33" s="513"/>
      <c r="EH33" s="513"/>
      <c r="EI33" s="513"/>
      <c r="EJ33" s="513"/>
      <c r="EK33" s="513"/>
      <c r="EL33" s="513"/>
      <c r="EM33" s="513"/>
      <c r="EN33" s="513">
        <v>10</v>
      </c>
      <c r="EO33" s="513"/>
      <c r="EP33" s="513"/>
      <c r="EQ33" s="513"/>
      <c r="ER33" s="513"/>
      <c r="ES33" s="513"/>
      <c r="ET33" s="513"/>
      <c r="EU33" s="513"/>
      <c r="EV33" s="513"/>
      <c r="EW33" s="513"/>
      <c r="EX33" s="513"/>
      <c r="EY33" s="513"/>
      <c r="EZ33" s="513"/>
      <c r="FA33" s="513"/>
      <c r="FB33" s="513"/>
      <c r="FC33" s="513"/>
      <c r="FD33" s="513"/>
      <c r="FE33" s="513"/>
      <c r="FF33" s="513"/>
      <c r="FG33" s="513"/>
      <c r="FH33" s="513"/>
      <c r="FI33" s="513"/>
      <c r="FJ33" s="513"/>
      <c r="FK33" s="514"/>
    </row>
    <row r="34" spans="1:167" s="23" customFormat="1" ht="19.5" customHeight="1" thickBot="1">
      <c r="A34" s="429" t="s">
        <v>658</v>
      </c>
      <c r="B34" s="430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2"/>
      <c r="AE34" s="433" t="s">
        <v>626</v>
      </c>
      <c r="AF34" s="426"/>
      <c r="AG34" s="426"/>
      <c r="AH34" s="426"/>
      <c r="AI34" s="426"/>
      <c r="AJ34" s="426"/>
      <c r="AK34" s="426"/>
      <c r="AL34" s="426"/>
      <c r="AM34" s="426"/>
      <c r="AN34" s="426"/>
      <c r="AO34" s="436" t="s">
        <v>546</v>
      </c>
      <c r="AP34" s="436"/>
      <c r="AQ34" s="436"/>
      <c r="AR34" s="436"/>
      <c r="AS34" s="436"/>
      <c r="AT34" s="436"/>
      <c r="AU34" s="436"/>
      <c r="AV34" s="436"/>
      <c r="AW34" s="436"/>
      <c r="AX34" s="43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>
        <v>559424.54</v>
      </c>
      <c r="DQ34" s="427"/>
      <c r="DR34" s="427"/>
      <c r="DS34" s="427"/>
      <c r="DT34" s="427"/>
      <c r="DU34" s="427"/>
      <c r="DV34" s="427"/>
      <c r="DW34" s="427"/>
      <c r="DX34" s="427"/>
      <c r="DY34" s="427"/>
      <c r="DZ34" s="427"/>
      <c r="EA34" s="427"/>
      <c r="EB34" s="427"/>
      <c r="EC34" s="427"/>
      <c r="ED34" s="427"/>
      <c r="EE34" s="427"/>
      <c r="EF34" s="427"/>
      <c r="EG34" s="427"/>
      <c r="EH34" s="427"/>
      <c r="EI34" s="427"/>
      <c r="EJ34" s="427"/>
      <c r="EK34" s="427"/>
      <c r="EL34" s="427"/>
      <c r="EM34" s="427"/>
      <c r="EN34" s="427"/>
      <c r="EO34" s="427"/>
      <c r="EP34" s="427"/>
      <c r="EQ34" s="427"/>
      <c r="ER34" s="427"/>
      <c r="ES34" s="427"/>
      <c r="ET34" s="427"/>
      <c r="EU34" s="427"/>
      <c r="EV34" s="427"/>
      <c r="EW34" s="427"/>
      <c r="EX34" s="427"/>
      <c r="EY34" s="427"/>
      <c r="EZ34" s="427"/>
      <c r="FA34" s="427"/>
      <c r="FB34" s="427"/>
      <c r="FC34" s="427"/>
      <c r="FD34" s="427"/>
      <c r="FE34" s="427"/>
      <c r="FF34" s="427"/>
      <c r="FG34" s="427"/>
      <c r="FH34" s="427"/>
      <c r="FI34" s="427"/>
      <c r="FJ34" s="427"/>
      <c r="FK34" s="428"/>
    </row>
    <row r="35" spans="1:167" s="23" customFormat="1" ht="21" customHeight="1" thickBot="1">
      <c r="A35" s="429" t="s">
        <v>658</v>
      </c>
      <c r="B35" s="430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2"/>
      <c r="AE35" s="433" t="s">
        <v>626</v>
      </c>
      <c r="AF35" s="426"/>
      <c r="AG35" s="426"/>
      <c r="AH35" s="426"/>
      <c r="AI35" s="426"/>
      <c r="AJ35" s="426"/>
      <c r="AK35" s="426"/>
      <c r="AL35" s="426"/>
      <c r="AM35" s="426"/>
      <c r="AN35" s="426"/>
      <c r="AO35" s="434" t="s">
        <v>189</v>
      </c>
      <c r="AP35" s="434"/>
      <c r="AQ35" s="434"/>
      <c r="AR35" s="434"/>
      <c r="AS35" s="434"/>
      <c r="AT35" s="434"/>
      <c r="AU35" s="434"/>
      <c r="AV35" s="434"/>
      <c r="AW35" s="434"/>
      <c r="AX35" s="434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4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3"/>
      <c r="DA35" s="423"/>
      <c r="DB35" s="424"/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4"/>
      <c r="DQ35" s="424"/>
      <c r="DR35" s="424"/>
      <c r="DS35" s="424"/>
      <c r="DT35" s="424"/>
      <c r="DU35" s="424"/>
      <c r="DV35" s="424"/>
      <c r="DW35" s="424"/>
      <c r="DX35" s="424"/>
      <c r="DY35" s="424"/>
      <c r="DZ35" s="424"/>
      <c r="EA35" s="424"/>
      <c r="EB35" s="424"/>
      <c r="EC35" s="424"/>
      <c r="ED35" s="424"/>
      <c r="EE35" s="424"/>
      <c r="EF35" s="424"/>
      <c r="EG35" s="424"/>
      <c r="EH35" s="424"/>
      <c r="EI35" s="424"/>
      <c r="EJ35" s="424"/>
      <c r="EK35" s="424"/>
      <c r="EL35" s="424"/>
      <c r="EM35" s="424"/>
      <c r="EN35" s="424">
        <v>559424.54</v>
      </c>
      <c r="EO35" s="424"/>
      <c r="EP35" s="424"/>
      <c r="EQ35" s="424"/>
      <c r="ER35" s="424"/>
      <c r="ES35" s="424"/>
      <c r="ET35" s="424"/>
      <c r="EU35" s="424"/>
      <c r="EV35" s="424"/>
      <c r="EW35" s="424"/>
      <c r="EX35" s="424"/>
      <c r="EY35" s="424"/>
      <c r="EZ35" s="424"/>
      <c r="FA35" s="424"/>
      <c r="FB35" s="424"/>
      <c r="FC35" s="424"/>
      <c r="FD35" s="424"/>
      <c r="FE35" s="424"/>
      <c r="FF35" s="424"/>
      <c r="FG35" s="424"/>
      <c r="FH35" s="424"/>
      <c r="FI35" s="424"/>
      <c r="FJ35" s="424"/>
      <c r="FK35" s="425"/>
    </row>
    <row r="36" spans="1:167" s="23" customFormat="1" ht="19.5" customHeight="1" thickBot="1">
      <c r="A36" s="429" t="s">
        <v>695</v>
      </c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2"/>
      <c r="AE36" s="433" t="s">
        <v>694</v>
      </c>
      <c r="AF36" s="426"/>
      <c r="AG36" s="426"/>
      <c r="AH36" s="426"/>
      <c r="AI36" s="426"/>
      <c r="AJ36" s="426"/>
      <c r="AK36" s="426"/>
      <c r="AL36" s="426"/>
      <c r="AM36" s="426"/>
      <c r="AN36" s="426"/>
      <c r="AO36" s="436" t="s">
        <v>546</v>
      </c>
      <c r="AP36" s="436"/>
      <c r="AQ36" s="436"/>
      <c r="AR36" s="436"/>
      <c r="AS36" s="436"/>
      <c r="AT36" s="436"/>
      <c r="AU36" s="436"/>
      <c r="AV36" s="436"/>
      <c r="AW36" s="436"/>
      <c r="AX36" s="43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>
        <v>18876</v>
      </c>
      <c r="DQ36" s="427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7"/>
      <c r="ER36" s="427"/>
      <c r="ES36" s="427"/>
      <c r="ET36" s="427"/>
      <c r="EU36" s="427"/>
      <c r="EV36" s="427"/>
      <c r="EW36" s="427"/>
      <c r="EX36" s="427"/>
      <c r="EY36" s="427"/>
      <c r="EZ36" s="427"/>
      <c r="FA36" s="427"/>
      <c r="FB36" s="427"/>
      <c r="FC36" s="427"/>
      <c r="FD36" s="427"/>
      <c r="FE36" s="427"/>
      <c r="FF36" s="427"/>
      <c r="FG36" s="427"/>
      <c r="FH36" s="427"/>
      <c r="FI36" s="427"/>
      <c r="FJ36" s="427"/>
      <c r="FK36" s="428"/>
    </row>
    <row r="37" spans="1:167" s="23" customFormat="1" ht="21" customHeight="1" thickBot="1">
      <c r="A37" s="429" t="s">
        <v>695</v>
      </c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2"/>
      <c r="AE37" s="433" t="s">
        <v>694</v>
      </c>
      <c r="AF37" s="426"/>
      <c r="AG37" s="426"/>
      <c r="AH37" s="426"/>
      <c r="AI37" s="426"/>
      <c r="AJ37" s="426"/>
      <c r="AK37" s="426"/>
      <c r="AL37" s="426"/>
      <c r="AM37" s="426"/>
      <c r="AN37" s="426"/>
      <c r="AO37" s="434" t="s">
        <v>173</v>
      </c>
      <c r="AP37" s="434"/>
      <c r="AQ37" s="434"/>
      <c r="AR37" s="434"/>
      <c r="AS37" s="434"/>
      <c r="AT37" s="434"/>
      <c r="AU37" s="434"/>
      <c r="AV37" s="434"/>
      <c r="AW37" s="434"/>
      <c r="AX37" s="434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3"/>
      <c r="CO37" s="423"/>
      <c r="CP37" s="423"/>
      <c r="CQ37" s="423"/>
      <c r="CR37" s="423"/>
      <c r="CS37" s="423"/>
      <c r="CT37" s="423"/>
      <c r="CU37" s="423"/>
      <c r="CV37" s="423"/>
      <c r="CW37" s="423"/>
      <c r="CX37" s="423"/>
      <c r="CY37" s="423"/>
      <c r="CZ37" s="423"/>
      <c r="DA37" s="423"/>
      <c r="DB37" s="424"/>
      <c r="DC37" s="424"/>
      <c r="DD37" s="424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4"/>
      <c r="DP37" s="424"/>
      <c r="DQ37" s="424"/>
      <c r="DR37" s="424"/>
      <c r="DS37" s="424"/>
      <c r="DT37" s="424"/>
      <c r="DU37" s="424"/>
      <c r="DV37" s="424"/>
      <c r="DW37" s="424"/>
      <c r="DX37" s="424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424"/>
      <c r="EJ37" s="424"/>
      <c r="EK37" s="424"/>
      <c r="EL37" s="424"/>
      <c r="EM37" s="424"/>
      <c r="EN37" s="424">
        <v>18876</v>
      </c>
      <c r="EO37" s="424"/>
      <c r="EP37" s="424"/>
      <c r="EQ37" s="424"/>
      <c r="ER37" s="424"/>
      <c r="ES37" s="424"/>
      <c r="ET37" s="424"/>
      <c r="EU37" s="424"/>
      <c r="EV37" s="424"/>
      <c r="EW37" s="424"/>
      <c r="EX37" s="424"/>
      <c r="EY37" s="424"/>
      <c r="EZ37" s="424"/>
      <c r="FA37" s="424"/>
      <c r="FB37" s="424"/>
      <c r="FC37" s="424"/>
      <c r="FD37" s="424"/>
      <c r="FE37" s="424"/>
      <c r="FF37" s="424"/>
      <c r="FG37" s="424"/>
      <c r="FH37" s="424"/>
      <c r="FI37" s="424"/>
      <c r="FJ37" s="424"/>
      <c r="FK37" s="425"/>
    </row>
    <row r="38" spans="1:167" s="23" customFormat="1" ht="19.5" customHeight="1" thickBot="1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2"/>
      <c r="AE38" s="433"/>
      <c r="AF38" s="426"/>
      <c r="AG38" s="426"/>
      <c r="AH38" s="426"/>
      <c r="AI38" s="426"/>
      <c r="AJ38" s="426"/>
      <c r="AK38" s="426"/>
      <c r="AL38" s="426"/>
      <c r="AM38" s="426"/>
      <c r="AN38" s="42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7"/>
      <c r="DX38" s="427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8"/>
    </row>
    <row r="39" spans="1:167" s="23" customFormat="1" ht="21" customHeight="1" thickBot="1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2"/>
      <c r="AE39" s="433"/>
      <c r="AF39" s="426"/>
      <c r="AG39" s="426"/>
      <c r="AH39" s="426"/>
      <c r="AI39" s="426"/>
      <c r="AJ39" s="426"/>
      <c r="AK39" s="426"/>
      <c r="AL39" s="426"/>
      <c r="AM39" s="426"/>
      <c r="AN39" s="426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23"/>
      <c r="DA39" s="423"/>
      <c r="DB39" s="424"/>
      <c r="DC39" s="424"/>
      <c r="DD39" s="424"/>
      <c r="DE39" s="424"/>
      <c r="DF39" s="424"/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  <c r="DV39" s="424"/>
      <c r="DW39" s="424"/>
      <c r="DX39" s="424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424"/>
      <c r="EJ39" s="424"/>
      <c r="EK39" s="424"/>
      <c r="EL39" s="424"/>
      <c r="EM39" s="424"/>
      <c r="EN39" s="424"/>
      <c r="EO39" s="424"/>
      <c r="EP39" s="424"/>
      <c r="EQ39" s="424"/>
      <c r="ER39" s="424"/>
      <c r="ES39" s="424"/>
      <c r="ET39" s="424"/>
      <c r="EU39" s="424"/>
      <c r="EV39" s="424"/>
      <c r="EW39" s="424"/>
      <c r="EX39" s="424"/>
      <c r="EY39" s="424"/>
      <c r="EZ39" s="424"/>
      <c r="FA39" s="424"/>
      <c r="FB39" s="424"/>
      <c r="FC39" s="424"/>
      <c r="FD39" s="424"/>
      <c r="FE39" s="424"/>
      <c r="FF39" s="424"/>
      <c r="FG39" s="424"/>
      <c r="FH39" s="424"/>
      <c r="FI39" s="424"/>
      <c r="FJ39" s="424"/>
      <c r="FK39" s="425"/>
    </row>
    <row r="40" spans="69:167" s="31" customFormat="1" ht="12" customHeight="1" thickBot="1">
      <c r="BQ40" s="32" t="s">
        <v>279</v>
      </c>
      <c r="BS40" s="515"/>
      <c r="BT40" s="516"/>
      <c r="BU40" s="516"/>
      <c r="BV40" s="516"/>
      <c r="BW40" s="516"/>
      <c r="BX40" s="516"/>
      <c r="BY40" s="516"/>
      <c r="BZ40" s="516"/>
      <c r="CA40" s="516"/>
      <c r="CB40" s="516"/>
      <c r="CC40" s="516"/>
      <c r="CD40" s="516"/>
      <c r="CE40" s="516"/>
      <c r="CF40" s="516"/>
      <c r="CG40" s="516"/>
      <c r="CH40" s="516"/>
      <c r="CI40" s="516"/>
      <c r="CJ40" s="516"/>
      <c r="CK40" s="516"/>
      <c r="CL40" s="516"/>
      <c r="CM40" s="517"/>
      <c r="CN40" s="518" t="s">
        <v>36</v>
      </c>
      <c r="CO40" s="518"/>
      <c r="CP40" s="518"/>
      <c r="CQ40" s="518"/>
      <c r="CR40" s="518"/>
      <c r="CS40" s="518"/>
      <c r="CT40" s="518"/>
      <c r="CU40" s="518"/>
      <c r="CV40" s="518"/>
      <c r="CW40" s="518"/>
      <c r="CX40" s="518"/>
      <c r="CY40" s="518"/>
      <c r="CZ40" s="518"/>
      <c r="DA40" s="518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20">
        <f>DP38+DP34+DP36</f>
        <v>578300.54</v>
      </c>
      <c r="DQ40" s="520"/>
      <c r="DR40" s="520"/>
      <c r="DS40" s="520"/>
      <c r="DT40" s="520"/>
      <c r="DU40" s="520"/>
      <c r="DV40" s="520"/>
      <c r="DW40" s="520"/>
      <c r="DX40" s="520"/>
      <c r="DY40" s="520"/>
      <c r="DZ40" s="520"/>
      <c r="EA40" s="520"/>
      <c r="EB40" s="520"/>
      <c r="EC40" s="520"/>
      <c r="ED40" s="520"/>
      <c r="EE40" s="520"/>
      <c r="EF40" s="520"/>
      <c r="EG40" s="520"/>
      <c r="EH40" s="520"/>
      <c r="EI40" s="520"/>
      <c r="EJ40" s="520"/>
      <c r="EK40" s="520"/>
      <c r="EL40" s="520"/>
      <c r="EM40" s="520"/>
      <c r="EN40" s="520">
        <f>EN39+EN35+EN37</f>
        <v>578300.54</v>
      </c>
      <c r="EO40" s="520"/>
      <c r="EP40" s="520"/>
      <c r="EQ40" s="520"/>
      <c r="ER40" s="520"/>
      <c r="ES40" s="520"/>
      <c r="ET40" s="520"/>
      <c r="EU40" s="520"/>
      <c r="EV40" s="520"/>
      <c r="EW40" s="520"/>
      <c r="EX40" s="520"/>
      <c r="EY40" s="520"/>
      <c r="EZ40" s="520"/>
      <c r="FA40" s="520"/>
      <c r="FB40" s="520"/>
      <c r="FC40" s="520"/>
      <c r="FD40" s="520"/>
      <c r="FE40" s="520"/>
      <c r="FF40" s="520"/>
      <c r="FG40" s="520"/>
      <c r="FH40" s="520"/>
      <c r="FI40" s="520"/>
      <c r="FJ40" s="520"/>
      <c r="FK40" s="521"/>
    </row>
    <row r="41" ht="4.5" customHeight="1" thickBot="1"/>
    <row r="42" spans="150:167" s="23" customFormat="1" ht="10.5" customHeight="1">
      <c r="ET42" s="24"/>
      <c r="EU42" s="24"/>
      <c r="EX42" s="24" t="s">
        <v>280</v>
      </c>
      <c r="EZ42" s="522"/>
      <c r="FA42" s="523"/>
      <c r="FB42" s="523"/>
      <c r="FC42" s="523"/>
      <c r="FD42" s="523"/>
      <c r="FE42" s="523"/>
      <c r="FF42" s="523"/>
      <c r="FG42" s="523"/>
      <c r="FH42" s="523"/>
      <c r="FI42" s="523"/>
      <c r="FJ42" s="523"/>
      <c r="FK42" s="524"/>
    </row>
    <row r="43" spans="1:167" s="23" customFormat="1" ht="10.5" customHeight="1" thickBot="1">
      <c r="A43" s="23" t="s">
        <v>281</v>
      </c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H43" s="438" t="s">
        <v>592</v>
      </c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ET43" s="24"/>
      <c r="EU43" s="24"/>
      <c r="EW43" s="31"/>
      <c r="EX43" s="24" t="s">
        <v>282</v>
      </c>
      <c r="EZ43" s="525"/>
      <c r="FA43" s="526"/>
      <c r="FB43" s="526"/>
      <c r="FC43" s="526"/>
      <c r="FD43" s="526"/>
      <c r="FE43" s="526"/>
      <c r="FF43" s="526"/>
      <c r="FG43" s="526"/>
      <c r="FH43" s="526"/>
      <c r="FI43" s="526"/>
      <c r="FJ43" s="526"/>
      <c r="FK43" s="527"/>
    </row>
    <row r="44" spans="14:58" s="22" customFormat="1" ht="10.5" customHeight="1" thickBot="1">
      <c r="N44" s="440" t="s">
        <v>17</v>
      </c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H44" s="439" t="s">
        <v>18</v>
      </c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</row>
    <row r="45" spans="1:167" ht="10.5" customHeight="1">
      <c r="A45" s="23" t="s">
        <v>283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528" t="s">
        <v>284</v>
      </c>
      <c r="BY45" s="529"/>
      <c r="BZ45" s="529"/>
      <c r="CA45" s="529"/>
      <c r="CB45" s="529"/>
      <c r="CC45" s="529"/>
      <c r="CD45" s="529"/>
      <c r="CE45" s="529"/>
      <c r="CF45" s="529"/>
      <c r="CG45" s="529"/>
      <c r="CH45" s="529"/>
      <c r="CI45" s="529"/>
      <c r="CJ45" s="529"/>
      <c r="CK45" s="529"/>
      <c r="CL45" s="529"/>
      <c r="CM45" s="529"/>
      <c r="CN45" s="529"/>
      <c r="CO45" s="529"/>
      <c r="CP45" s="529"/>
      <c r="CQ45" s="529"/>
      <c r="CR45" s="529"/>
      <c r="CS45" s="529"/>
      <c r="CT45" s="529"/>
      <c r="CU45" s="529"/>
      <c r="CV45" s="529"/>
      <c r="CW45" s="529"/>
      <c r="CX45" s="529"/>
      <c r="CY45" s="529"/>
      <c r="CZ45" s="529"/>
      <c r="DA45" s="529"/>
      <c r="DB45" s="529"/>
      <c r="DC45" s="529"/>
      <c r="DD45" s="529"/>
      <c r="DE45" s="529"/>
      <c r="DF45" s="529"/>
      <c r="DG45" s="529"/>
      <c r="DH45" s="529"/>
      <c r="DI45" s="529"/>
      <c r="DJ45" s="529"/>
      <c r="DK45" s="529"/>
      <c r="DL45" s="529"/>
      <c r="DM45" s="529"/>
      <c r="DN45" s="529"/>
      <c r="DO45" s="529"/>
      <c r="DP45" s="529"/>
      <c r="DQ45" s="529"/>
      <c r="DR45" s="529"/>
      <c r="DS45" s="529"/>
      <c r="DT45" s="529"/>
      <c r="DU45" s="529"/>
      <c r="DV45" s="529"/>
      <c r="DW45" s="529"/>
      <c r="DX45" s="529"/>
      <c r="DY45" s="529"/>
      <c r="DZ45" s="529"/>
      <c r="EA45" s="529"/>
      <c r="EB45" s="529"/>
      <c r="EC45" s="529"/>
      <c r="ED45" s="529"/>
      <c r="EE45" s="529"/>
      <c r="EF45" s="529"/>
      <c r="EG45" s="529"/>
      <c r="EH45" s="529"/>
      <c r="EI45" s="529"/>
      <c r="EJ45" s="529"/>
      <c r="EK45" s="529"/>
      <c r="EL45" s="529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3"/>
    </row>
    <row r="46" spans="1:167" ht="10.5" customHeight="1">
      <c r="A46" s="23" t="s">
        <v>285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X46" s="530" t="s">
        <v>286</v>
      </c>
      <c r="BY46" s="531"/>
      <c r="BZ46" s="531"/>
      <c r="CA46" s="531"/>
      <c r="CB46" s="531"/>
      <c r="CC46" s="531"/>
      <c r="CD46" s="531"/>
      <c r="CE46" s="531"/>
      <c r="CF46" s="531"/>
      <c r="CG46" s="531"/>
      <c r="CH46" s="531"/>
      <c r="CI46" s="531"/>
      <c r="CJ46" s="531"/>
      <c r="CK46" s="531"/>
      <c r="CL46" s="531"/>
      <c r="CM46" s="531"/>
      <c r="CN46" s="531"/>
      <c r="CO46" s="531"/>
      <c r="CP46" s="531"/>
      <c r="CQ46" s="531"/>
      <c r="CR46" s="531"/>
      <c r="CS46" s="531"/>
      <c r="CT46" s="531"/>
      <c r="CU46" s="531"/>
      <c r="CV46" s="531"/>
      <c r="CW46" s="531"/>
      <c r="CX46" s="531"/>
      <c r="CY46" s="531"/>
      <c r="CZ46" s="531"/>
      <c r="DA46" s="531"/>
      <c r="DB46" s="531"/>
      <c r="DC46" s="531"/>
      <c r="DD46" s="531"/>
      <c r="DE46" s="531"/>
      <c r="DF46" s="531"/>
      <c r="DG46" s="531"/>
      <c r="DH46" s="531"/>
      <c r="DI46" s="531"/>
      <c r="DJ46" s="531"/>
      <c r="DK46" s="531"/>
      <c r="DL46" s="531"/>
      <c r="DM46" s="531"/>
      <c r="DN46" s="531"/>
      <c r="DO46" s="531"/>
      <c r="DP46" s="531"/>
      <c r="DQ46" s="531"/>
      <c r="DR46" s="531"/>
      <c r="DS46" s="531"/>
      <c r="DT46" s="531"/>
      <c r="DU46" s="531"/>
      <c r="DV46" s="531"/>
      <c r="DW46" s="531"/>
      <c r="DX46" s="531"/>
      <c r="DY46" s="531"/>
      <c r="DZ46" s="531"/>
      <c r="EA46" s="531"/>
      <c r="EB46" s="531"/>
      <c r="EC46" s="531"/>
      <c r="ED46" s="531"/>
      <c r="EE46" s="531"/>
      <c r="EF46" s="531"/>
      <c r="EG46" s="531"/>
      <c r="EH46" s="531"/>
      <c r="EI46" s="531"/>
      <c r="EJ46" s="531"/>
      <c r="EK46" s="531"/>
      <c r="EL46" s="531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5"/>
    </row>
    <row r="47" spans="1:167" ht="10.5" customHeight="1">
      <c r="A47" s="23" t="s">
        <v>287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H47" s="438" t="s">
        <v>593</v>
      </c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X47" s="59"/>
      <c r="BY47" s="23" t="s">
        <v>288</v>
      </c>
      <c r="CL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45"/>
    </row>
    <row r="48" spans="14:167" ht="10.5" customHeight="1">
      <c r="N48" s="440" t="s">
        <v>17</v>
      </c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H48" s="439" t="s">
        <v>18</v>
      </c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X48" s="59"/>
      <c r="BY48" s="23" t="s">
        <v>289</v>
      </c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Z48" s="438"/>
      <c r="DA48" s="438"/>
      <c r="DB48" s="438"/>
      <c r="DC48" s="438"/>
      <c r="DD48" s="438"/>
      <c r="DE48" s="438"/>
      <c r="DF48" s="438"/>
      <c r="DG48" s="438"/>
      <c r="DH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C48" s="441"/>
      <c r="ED48" s="441"/>
      <c r="EE48" s="441"/>
      <c r="EF48" s="441"/>
      <c r="EG48" s="441"/>
      <c r="EH48" s="441"/>
      <c r="EI48" s="441"/>
      <c r="EJ48" s="441"/>
      <c r="EK48" s="441"/>
      <c r="EL48" s="441"/>
      <c r="FJ48" s="23"/>
      <c r="FK48" s="45"/>
    </row>
    <row r="49" spans="1:167" ht="10.5" customHeight="1">
      <c r="A49" s="23" t="s">
        <v>288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59"/>
      <c r="CL49" s="532" t="s">
        <v>146</v>
      </c>
      <c r="CM49" s="532"/>
      <c r="CN49" s="532"/>
      <c r="CO49" s="532"/>
      <c r="CP49" s="532"/>
      <c r="CQ49" s="532"/>
      <c r="CR49" s="532"/>
      <c r="CS49" s="532"/>
      <c r="CT49" s="532"/>
      <c r="CU49" s="532"/>
      <c r="CV49" s="532"/>
      <c r="CW49" s="532"/>
      <c r="CX49" s="532"/>
      <c r="CZ49" s="532" t="s">
        <v>17</v>
      </c>
      <c r="DA49" s="532"/>
      <c r="DB49" s="532"/>
      <c r="DC49" s="532"/>
      <c r="DD49" s="532"/>
      <c r="DE49" s="532"/>
      <c r="DF49" s="532"/>
      <c r="DG49" s="532"/>
      <c r="DH49" s="532"/>
      <c r="DJ49" s="532" t="s">
        <v>18</v>
      </c>
      <c r="DK49" s="532"/>
      <c r="DL49" s="532"/>
      <c r="DM49" s="532"/>
      <c r="DN49" s="532"/>
      <c r="DO49" s="532"/>
      <c r="DP49" s="532"/>
      <c r="DQ49" s="532"/>
      <c r="DR49" s="532"/>
      <c r="DS49" s="532"/>
      <c r="DT49" s="532"/>
      <c r="DU49" s="532"/>
      <c r="DV49" s="532"/>
      <c r="DW49" s="532"/>
      <c r="DX49" s="532"/>
      <c r="DY49" s="532"/>
      <c r="DZ49" s="532"/>
      <c r="EA49" s="532"/>
      <c r="EC49" s="532" t="s">
        <v>149</v>
      </c>
      <c r="ED49" s="532"/>
      <c r="EE49" s="532"/>
      <c r="EF49" s="532"/>
      <c r="EG49" s="532"/>
      <c r="EH49" s="532"/>
      <c r="EI49" s="532"/>
      <c r="EJ49" s="532"/>
      <c r="EK49" s="532"/>
      <c r="EL49" s="532"/>
      <c r="FJ49" s="46"/>
      <c r="FK49" s="45"/>
    </row>
    <row r="50" spans="1:167" ht="10.5" customHeight="1">
      <c r="A50" s="23" t="s">
        <v>289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38" t="s">
        <v>594</v>
      </c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O50" s="438" t="s">
        <v>593</v>
      </c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H50" s="441" t="s">
        <v>650</v>
      </c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441"/>
      <c r="BT50" s="441"/>
      <c r="BU50" s="441"/>
      <c r="BX50" s="59"/>
      <c r="BY50" s="443" t="s">
        <v>19</v>
      </c>
      <c r="BZ50" s="443"/>
      <c r="CA50" s="441"/>
      <c r="CB50" s="441"/>
      <c r="CC50" s="441"/>
      <c r="CD50" s="441"/>
      <c r="CE50" s="441"/>
      <c r="CF50" s="442" t="s">
        <v>19</v>
      </c>
      <c r="CG50" s="442"/>
      <c r="CH50" s="441"/>
      <c r="CI50" s="441"/>
      <c r="CJ50" s="441"/>
      <c r="CK50" s="441"/>
      <c r="CL50" s="441"/>
      <c r="CM50" s="441"/>
      <c r="CN50" s="441"/>
      <c r="CO50" s="441"/>
      <c r="CP50" s="441"/>
      <c r="CQ50" s="441"/>
      <c r="CR50" s="441"/>
      <c r="CS50" s="441"/>
      <c r="CT50" s="441"/>
      <c r="CU50" s="441"/>
      <c r="CV50" s="441"/>
      <c r="CW50" s="441"/>
      <c r="CX50" s="441"/>
      <c r="CY50" s="441"/>
      <c r="CZ50" s="441"/>
      <c r="DA50" s="441"/>
      <c r="DB50" s="441"/>
      <c r="DC50" s="441"/>
      <c r="DD50" s="441"/>
      <c r="DE50" s="443">
        <v>20</v>
      </c>
      <c r="DF50" s="443"/>
      <c r="DG50" s="443"/>
      <c r="DH50" s="443"/>
      <c r="DI50" s="444"/>
      <c r="DJ50" s="444"/>
      <c r="DK50" s="444"/>
      <c r="DL50" s="442" t="s">
        <v>3</v>
      </c>
      <c r="DM50" s="442"/>
      <c r="DN50" s="442"/>
      <c r="ED50" s="23"/>
      <c r="EE50" s="23"/>
      <c r="EF50" s="23"/>
      <c r="EG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45"/>
    </row>
    <row r="51" spans="14:167" s="22" customFormat="1" ht="9.75" customHeight="1" thickBot="1">
      <c r="N51" s="532" t="s">
        <v>146</v>
      </c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D51" s="532" t="s">
        <v>17</v>
      </c>
      <c r="AE51" s="532"/>
      <c r="AF51" s="532"/>
      <c r="AG51" s="532"/>
      <c r="AH51" s="532"/>
      <c r="AI51" s="532"/>
      <c r="AJ51" s="532"/>
      <c r="AK51" s="532"/>
      <c r="AL51" s="532"/>
      <c r="AM51" s="532"/>
      <c r="AO51" s="532" t="s">
        <v>18</v>
      </c>
      <c r="AP51" s="532"/>
      <c r="AQ51" s="532"/>
      <c r="AR51" s="532"/>
      <c r="AS51" s="532"/>
      <c r="AT51" s="532"/>
      <c r="AU51" s="532"/>
      <c r="AV51" s="532"/>
      <c r="AW51" s="532"/>
      <c r="AX51" s="532"/>
      <c r="AY51" s="532"/>
      <c r="AZ51" s="532"/>
      <c r="BA51" s="532"/>
      <c r="BB51" s="532"/>
      <c r="BC51" s="532"/>
      <c r="BD51" s="532"/>
      <c r="BE51" s="532"/>
      <c r="BF51" s="532"/>
      <c r="BH51" s="533" t="s">
        <v>149</v>
      </c>
      <c r="BI51" s="533"/>
      <c r="BJ51" s="533"/>
      <c r="BK51" s="533"/>
      <c r="BL51" s="533"/>
      <c r="BM51" s="533"/>
      <c r="BN51" s="533"/>
      <c r="BO51" s="533"/>
      <c r="BP51" s="533"/>
      <c r="BQ51" s="533"/>
      <c r="BR51" s="533"/>
      <c r="BS51" s="533"/>
      <c r="BT51" s="533"/>
      <c r="BU51" s="533"/>
      <c r="BX51" s="47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9"/>
    </row>
    <row r="52" spans="1:42" s="23" customFormat="1" ht="10.5" customHeight="1">
      <c r="A52" s="443" t="s">
        <v>19</v>
      </c>
      <c r="B52" s="443"/>
      <c r="C52" s="441" t="s">
        <v>709</v>
      </c>
      <c r="D52" s="441"/>
      <c r="E52" s="441"/>
      <c r="F52" s="441"/>
      <c r="G52" s="441"/>
      <c r="H52" s="442" t="s">
        <v>19</v>
      </c>
      <c r="I52" s="442"/>
      <c r="J52" s="441" t="s">
        <v>710</v>
      </c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3">
        <v>20</v>
      </c>
      <c r="AH52" s="443"/>
      <c r="AI52" s="443"/>
      <c r="AJ52" s="443"/>
      <c r="AK52" s="444" t="s">
        <v>620</v>
      </c>
      <c r="AL52" s="444"/>
      <c r="AM52" s="444"/>
      <c r="AN52" s="442" t="s">
        <v>3</v>
      </c>
      <c r="AO52" s="442"/>
      <c r="AP52" s="442"/>
    </row>
    <row r="53" s="23" customFormat="1" ht="3" customHeight="1"/>
  </sheetData>
  <sheetProtection/>
  <mergeCells count="172">
    <mergeCell ref="CN35:DA35"/>
    <mergeCell ref="DB35:DO35"/>
    <mergeCell ref="DP35:EM35"/>
    <mergeCell ref="EN35:FK35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A34:AD34"/>
    <mergeCell ref="AE34:AN34"/>
    <mergeCell ref="AO34:AX34"/>
    <mergeCell ref="AY34:BH34"/>
    <mergeCell ref="BI34:BR34"/>
    <mergeCell ref="BS34:CM34"/>
    <mergeCell ref="AN52:AP52"/>
    <mergeCell ref="A52:B52"/>
    <mergeCell ref="C52:G52"/>
    <mergeCell ref="H52:I52"/>
    <mergeCell ref="J52:AF52"/>
    <mergeCell ref="AG52:AJ52"/>
    <mergeCell ref="AK52:AM52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EZ42:FK42"/>
    <mergeCell ref="N43:AF43"/>
    <mergeCell ref="AH43:BF43"/>
    <mergeCell ref="EZ43:FK43"/>
    <mergeCell ref="N44:AF44"/>
    <mergeCell ref="AH44:BF44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3:DA33"/>
    <mergeCell ref="DB33:DO33"/>
    <mergeCell ref="DP33:EM33"/>
    <mergeCell ref="EN33:FK33"/>
    <mergeCell ref="A38:AD38"/>
    <mergeCell ref="AE38:AN38"/>
    <mergeCell ref="AO38:AX38"/>
    <mergeCell ref="AY38:BH38"/>
    <mergeCell ref="BI38:BR38"/>
    <mergeCell ref="BS38:CM38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Q8:BU8"/>
    <mergeCell ref="BV8:BW8"/>
    <mergeCell ref="BX8:CT8"/>
    <mergeCell ref="CU8:CX8"/>
    <mergeCell ref="CY8:DA8"/>
    <mergeCell ref="DB8:DD8"/>
    <mergeCell ref="BP3:FK3"/>
    <mergeCell ref="BP4:FK4"/>
    <mergeCell ref="BP5:FK5"/>
    <mergeCell ref="BP6:CK6"/>
    <mergeCell ref="DY6:FK6"/>
    <mergeCell ref="BP7:CK7"/>
    <mergeCell ref="DY7:FK7"/>
    <mergeCell ref="A36:AD36"/>
    <mergeCell ref="AE36:AN36"/>
    <mergeCell ref="AO36:AX36"/>
    <mergeCell ref="AY36:BH36"/>
    <mergeCell ref="BI36:BR36"/>
    <mergeCell ref="BS36:CM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CN36:DA36"/>
    <mergeCell ref="DB36:DO36"/>
    <mergeCell ref="DP36:EM36"/>
    <mergeCell ref="EN36:FK36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zoomScalePageLayoutView="0" workbookViewId="0" topLeftCell="B56">
      <selection activeCell="J89" sqref="J89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1.5" customHeight="1">
      <c r="J3" s="125"/>
    </row>
    <row r="4" ht="12.75" hidden="1">
      <c r="J4" s="125"/>
    </row>
    <row r="5" spans="2:10" s="60" customFormat="1" ht="18">
      <c r="B5" s="562" t="s">
        <v>292</v>
      </c>
      <c r="C5" s="562"/>
      <c r="D5" s="562"/>
      <c r="E5" s="562"/>
      <c r="F5" s="562"/>
      <c r="G5" s="562"/>
      <c r="H5" s="562"/>
      <c r="I5" s="562"/>
      <c r="J5" s="562"/>
    </row>
    <row r="6" spans="2:10" s="60" customFormat="1" ht="9" customHeight="1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41.25" customHeight="1">
      <c r="B7" s="60" t="s">
        <v>293</v>
      </c>
      <c r="E7" s="563" t="s">
        <v>170</v>
      </c>
      <c r="F7" s="563"/>
      <c r="G7" s="563"/>
      <c r="H7" s="563"/>
      <c r="I7" s="563"/>
      <c r="J7" s="563"/>
    </row>
    <row r="8" spans="2:10" s="61" customFormat="1" ht="18">
      <c r="B8" s="60"/>
      <c r="E8" s="127"/>
      <c r="F8" s="127"/>
      <c r="G8" s="127"/>
      <c r="H8" s="127"/>
      <c r="I8" s="127"/>
      <c r="J8" s="127"/>
    </row>
    <row r="9" spans="2:10" s="60" customFormat="1" ht="18">
      <c r="B9" s="60" t="s">
        <v>294</v>
      </c>
      <c r="D9" s="564" t="s">
        <v>588</v>
      </c>
      <c r="E9" s="564"/>
      <c r="F9" s="564"/>
      <c r="G9" s="564"/>
      <c r="H9" s="564"/>
      <c r="I9" s="564"/>
      <c r="J9" s="564"/>
    </row>
    <row r="10" s="61" customFormat="1" ht="15">
      <c r="F10" s="62"/>
    </row>
    <row r="11" spans="2:6" s="61" customFormat="1" ht="15">
      <c r="B11" s="94" t="s">
        <v>472</v>
      </c>
      <c r="F11" s="62"/>
    </row>
    <row r="12" s="61" customFormat="1" ht="15">
      <c r="F12" s="62"/>
    </row>
    <row r="13" spans="2:10" s="61" customFormat="1" ht="45" customHeight="1">
      <c r="B13" s="139" t="s">
        <v>297</v>
      </c>
      <c r="C13" s="139" t="s">
        <v>473</v>
      </c>
      <c r="D13" s="139" t="s">
        <v>474</v>
      </c>
      <c r="E13" s="561" t="s">
        <v>475</v>
      </c>
      <c r="F13" s="561"/>
      <c r="G13" s="561"/>
      <c r="H13" s="561" t="s">
        <v>470</v>
      </c>
      <c r="I13" s="561"/>
      <c r="J13" s="561"/>
    </row>
    <row r="14" spans="2:10" s="61" customFormat="1" ht="15">
      <c r="B14" s="131"/>
      <c r="C14" s="131" t="s">
        <v>601</v>
      </c>
      <c r="D14" s="130">
        <v>293</v>
      </c>
      <c r="E14" s="554">
        <f>H14/D14</f>
        <v>75943.1638225256</v>
      </c>
      <c r="F14" s="554"/>
      <c r="G14" s="554"/>
      <c r="H14" s="593">
        <f>J73</f>
        <v>22251347</v>
      </c>
      <c r="I14" s="593"/>
      <c r="J14" s="593"/>
    </row>
    <row r="15" spans="2:10" s="61" customFormat="1" ht="15">
      <c r="B15" s="131"/>
      <c r="C15" s="131"/>
      <c r="D15" s="130"/>
      <c r="E15" s="554"/>
      <c r="F15" s="554"/>
      <c r="G15" s="554"/>
      <c r="H15" s="593"/>
      <c r="I15" s="593"/>
      <c r="J15" s="593"/>
    </row>
    <row r="16" spans="2:10" s="94" customFormat="1" ht="15">
      <c r="B16" s="133"/>
      <c r="C16" s="133" t="s">
        <v>180</v>
      </c>
      <c r="D16" s="134">
        <f>D14</f>
        <v>293</v>
      </c>
      <c r="E16" s="555">
        <f>E14</f>
        <v>75943.1638225256</v>
      </c>
      <c r="F16" s="555"/>
      <c r="G16" s="555"/>
      <c r="H16" s="592">
        <f>H14</f>
        <v>22251347</v>
      </c>
      <c r="I16" s="592"/>
      <c r="J16" s="592"/>
    </row>
    <row r="17" s="61" customFormat="1" ht="3" customHeight="1">
      <c r="F17" s="62"/>
    </row>
    <row r="18" spans="2:10" s="94" customFormat="1" ht="15">
      <c r="B18" s="140" t="s">
        <v>471</v>
      </c>
      <c r="C18" s="140"/>
      <c r="D18" s="140"/>
      <c r="E18" s="140"/>
      <c r="F18" s="141"/>
      <c r="G18" s="140"/>
      <c r="H18" s="140"/>
      <c r="I18" s="140"/>
      <c r="J18" s="140"/>
    </row>
    <row r="19" spans="2:10" s="94" customFormat="1" ht="0" customHeight="1" hidden="1">
      <c r="B19" s="140"/>
      <c r="C19" s="140"/>
      <c r="D19" s="140"/>
      <c r="E19" s="140"/>
      <c r="F19" s="141"/>
      <c r="G19" s="140"/>
      <c r="H19" s="140"/>
      <c r="I19" s="140"/>
      <c r="J19" s="140"/>
    </row>
    <row r="20" spans="1:10" s="61" customFormat="1" ht="15.75">
      <c r="A20" s="550" t="s">
        <v>295</v>
      </c>
      <c r="B20" s="556"/>
      <c r="C20" s="556"/>
      <c r="D20" s="556"/>
      <c r="E20" s="556"/>
      <c r="F20" s="556"/>
      <c r="G20" s="556"/>
      <c r="H20" s="556"/>
      <c r="I20" s="556"/>
      <c r="J20" s="556"/>
    </row>
    <row r="21" spans="1:10" s="64" customFormat="1" ht="13.5">
      <c r="A21" s="63" t="s">
        <v>296</v>
      </c>
      <c r="B21" s="542" t="s">
        <v>297</v>
      </c>
      <c r="C21" s="542" t="s">
        <v>298</v>
      </c>
      <c r="D21" s="542" t="s">
        <v>299</v>
      </c>
      <c r="E21" s="551" t="s">
        <v>300</v>
      </c>
      <c r="F21" s="559"/>
      <c r="G21" s="559"/>
      <c r="H21" s="560"/>
      <c r="I21" s="542" t="s">
        <v>301</v>
      </c>
      <c r="J21" s="542" t="s">
        <v>302</v>
      </c>
    </row>
    <row r="22" spans="1:10" s="64" customFormat="1" ht="13.5">
      <c r="A22" s="63"/>
      <c r="B22" s="557"/>
      <c r="C22" s="557"/>
      <c r="D22" s="557"/>
      <c r="E22" s="545" t="s">
        <v>279</v>
      </c>
      <c r="F22" s="547" t="s">
        <v>41</v>
      </c>
      <c r="G22" s="548"/>
      <c r="H22" s="549"/>
      <c r="I22" s="543"/>
      <c r="J22" s="543"/>
    </row>
    <row r="23" spans="1:10" s="64" customFormat="1" ht="41.25">
      <c r="A23" s="63"/>
      <c r="B23" s="558"/>
      <c r="C23" s="558"/>
      <c r="D23" s="558"/>
      <c r="E23" s="546"/>
      <c r="F23" s="63" t="s">
        <v>303</v>
      </c>
      <c r="G23" s="63" t="s">
        <v>304</v>
      </c>
      <c r="H23" s="63" t="s">
        <v>305</v>
      </c>
      <c r="I23" s="544"/>
      <c r="J23" s="544"/>
    </row>
    <row r="24" spans="1:10" s="61" customFormat="1" ht="1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306</v>
      </c>
    </row>
    <row r="25" spans="1:10" s="61" customFormat="1" ht="30.75" outlineLevel="1">
      <c r="A25" s="66"/>
      <c r="B25" s="67">
        <v>1</v>
      </c>
      <c r="C25" s="66" t="s">
        <v>307</v>
      </c>
      <c r="D25" s="68">
        <v>4</v>
      </c>
      <c r="E25" s="69">
        <f aca="true" t="shared" si="0" ref="E25:E30">F25+G25+H25</f>
        <v>33000</v>
      </c>
      <c r="F25" s="70">
        <v>24000</v>
      </c>
      <c r="G25" s="100">
        <v>4000</v>
      </c>
      <c r="H25" s="72">
        <v>5000</v>
      </c>
      <c r="I25" s="73">
        <v>12</v>
      </c>
      <c r="J25" s="74">
        <f aca="true" t="shared" si="1" ref="J25:J30">D25*E25*I25</f>
        <v>1584000</v>
      </c>
    </row>
    <row r="26" spans="1:10" s="61" customFormat="1" ht="15" outlineLevel="1">
      <c r="A26" s="66"/>
      <c r="B26" s="67">
        <v>2</v>
      </c>
      <c r="C26" s="75" t="s">
        <v>308</v>
      </c>
      <c r="D26" s="68">
        <v>20</v>
      </c>
      <c r="E26" s="69">
        <f t="shared" si="0"/>
        <v>11589</v>
      </c>
      <c r="F26" s="70">
        <v>5850</v>
      </c>
      <c r="G26" s="100">
        <v>2753</v>
      </c>
      <c r="H26" s="72">
        <v>2986</v>
      </c>
      <c r="I26" s="73">
        <v>12</v>
      </c>
      <c r="J26" s="74">
        <f t="shared" si="1"/>
        <v>2781360</v>
      </c>
    </row>
    <row r="27" spans="1:10" s="61" customFormat="1" ht="15" outlineLevel="1">
      <c r="A27" s="66"/>
      <c r="B27" s="67">
        <v>3</v>
      </c>
      <c r="C27" s="75" t="s">
        <v>309</v>
      </c>
      <c r="D27" s="68">
        <v>32</v>
      </c>
      <c r="E27" s="69">
        <f t="shared" si="0"/>
        <v>25300</v>
      </c>
      <c r="F27" s="70">
        <v>10200</v>
      </c>
      <c r="G27" s="100">
        <v>7850</v>
      </c>
      <c r="H27" s="72">
        <v>7250</v>
      </c>
      <c r="I27" s="73">
        <v>12</v>
      </c>
      <c r="J27" s="74">
        <f t="shared" si="1"/>
        <v>9715200</v>
      </c>
    </row>
    <row r="28" spans="1:10" s="61" customFormat="1" ht="15" outlineLevel="1">
      <c r="A28" s="66"/>
      <c r="B28" s="67">
        <v>4</v>
      </c>
      <c r="C28" s="75" t="s">
        <v>310</v>
      </c>
      <c r="D28" s="68">
        <v>3</v>
      </c>
      <c r="E28" s="69">
        <f t="shared" si="0"/>
        <v>12219.44</v>
      </c>
      <c r="F28" s="70">
        <v>5700</v>
      </c>
      <c r="G28" s="100">
        <v>3152.44</v>
      </c>
      <c r="H28" s="72">
        <v>3367</v>
      </c>
      <c r="I28" s="73">
        <v>12</v>
      </c>
      <c r="J28" s="74">
        <v>391990</v>
      </c>
    </row>
    <row r="29" spans="1:10" s="61" customFormat="1" ht="15" outlineLevel="1">
      <c r="A29" s="66"/>
      <c r="B29" s="67">
        <v>5</v>
      </c>
      <c r="C29" s="75" t="s">
        <v>311</v>
      </c>
      <c r="D29" s="68">
        <v>19</v>
      </c>
      <c r="E29" s="69">
        <f t="shared" si="0"/>
        <v>10055</v>
      </c>
      <c r="F29" s="70">
        <v>5700</v>
      </c>
      <c r="G29" s="100">
        <v>2060</v>
      </c>
      <c r="H29" s="72">
        <v>2295</v>
      </c>
      <c r="I29" s="73">
        <v>12</v>
      </c>
      <c r="J29" s="74">
        <f t="shared" si="1"/>
        <v>2292540</v>
      </c>
    </row>
    <row r="30" spans="1:10" s="61" customFormat="1" ht="15" outlineLevel="1">
      <c r="A30" s="66"/>
      <c r="B30" s="67">
        <v>6</v>
      </c>
      <c r="C30" s="75" t="s">
        <v>312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 t="shared" si="1"/>
        <v>0</v>
      </c>
    </row>
    <row r="31" spans="1:10" s="61" customFormat="1" ht="15.75" outlineLevel="1">
      <c r="A31" s="565" t="s">
        <v>313</v>
      </c>
      <c r="B31" s="566"/>
      <c r="C31" s="566"/>
      <c r="D31" s="566"/>
      <c r="E31" s="566"/>
      <c r="F31" s="566"/>
      <c r="G31" s="566"/>
      <c r="H31" s="566"/>
      <c r="I31" s="567"/>
      <c r="J31" s="76">
        <f>SUM(J25:J30)</f>
        <v>16765090</v>
      </c>
    </row>
    <row r="32" spans="1:10" s="61" customFormat="1" ht="16.5" customHeight="1">
      <c r="A32" s="568" t="s">
        <v>501</v>
      </c>
      <c r="B32" s="550"/>
      <c r="C32" s="550"/>
      <c r="D32" s="550"/>
      <c r="E32" s="550"/>
      <c r="F32" s="550"/>
      <c r="G32" s="550"/>
      <c r="H32" s="550"/>
      <c r="I32" s="550"/>
      <c r="J32" s="550"/>
    </row>
    <row r="33" spans="1:10" ht="54.75">
      <c r="A33" s="77"/>
      <c r="B33" s="85" t="s">
        <v>297</v>
      </c>
      <c r="C33" s="551" t="s">
        <v>314</v>
      </c>
      <c r="D33" s="552"/>
      <c r="E33" s="552"/>
      <c r="F33" s="553"/>
      <c r="G33" s="86" t="s">
        <v>315</v>
      </c>
      <c r="H33" s="551" t="s">
        <v>316</v>
      </c>
      <c r="I33" s="553"/>
      <c r="J33" s="63" t="s">
        <v>317</v>
      </c>
    </row>
    <row r="34" spans="1:10" ht="12.75">
      <c r="A34" s="87"/>
      <c r="B34" s="88">
        <v>1</v>
      </c>
      <c r="C34" s="538">
        <v>2</v>
      </c>
      <c r="D34" s="541"/>
      <c r="E34" s="541"/>
      <c r="F34" s="539"/>
      <c r="G34" s="89">
        <v>3</v>
      </c>
      <c r="H34" s="538">
        <v>4</v>
      </c>
      <c r="I34" s="539"/>
      <c r="J34" s="80" t="s">
        <v>318</v>
      </c>
    </row>
    <row r="35" spans="1:10" s="94" customFormat="1" ht="15" outlineLevel="1">
      <c r="A35" s="90"/>
      <c r="B35" s="91">
        <v>1</v>
      </c>
      <c r="C35" s="569" t="s">
        <v>319</v>
      </c>
      <c r="D35" s="570"/>
      <c r="E35" s="570"/>
      <c r="F35" s="571"/>
      <c r="G35" s="92" t="s">
        <v>320</v>
      </c>
      <c r="H35" s="572" t="s">
        <v>320</v>
      </c>
      <c r="I35" s="573"/>
      <c r="J35" s="93">
        <f>J36+J37</f>
        <v>3710319.62</v>
      </c>
    </row>
    <row r="36" spans="1:10" s="61" customFormat="1" ht="30" customHeight="1" outlineLevel="1">
      <c r="A36" s="66"/>
      <c r="B36" s="67" t="s">
        <v>321</v>
      </c>
      <c r="C36" s="574" t="s">
        <v>322</v>
      </c>
      <c r="D36" s="575"/>
      <c r="E36" s="575"/>
      <c r="F36" s="576"/>
      <c r="G36" s="95">
        <v>16865090</v>
      </c>
      <c r="H36" s="577">
        <v>22</v>
      </c>
      <c r="I36" s="578"/>
      <c r="J36" s="74">
        <v>3710319.62</v>
      </c>
    </row>
    <row r="37" spans="1:10" s="61" customFormat="1" ht="15" outlineLevel="1">
      <c r="A37" s="66"/>
      <c r="B37" s="67" t="s">
        <v>323</v>
      </c>
      <c r="C37" s="574" t="s">
        <v>324</v>
      </c>
      <c r="D37" s="575"/>
      <c r="E37" s="575"/>
      <c r="F37" s="576"/>
      <c r="G37" s="95"/>
      <c r="H37" s="577">
        <v>10</v>
      </c>
      <c r="I37" s="578"/>
      <c r="J37" s="74">
        <f>D37*G37/100</f>
        <v>0</v>
      </c>
    </row>
    <row r="38" spans="1:10" s="94" customFormat="1" ht="15" outlineLevel="1">
      <c r="A38" s="90"/>
      <c r="B38" s="91">
        <v>2</v>
      </c>
      <c r="C38" s="569" t="s">
        <v>325</v>
      </c>
      <c r="D38" s="570"/>
      <c r="E38" s="570"/>
      <c r="F38" s="571"/>
      <c r="G38" s="92" t="s">
        <v>320</v>
      </c>
      <c r="H38" s="572" t="s">
        <v>320</v>
      </c>
      <c r="I38" s="573"/>
      <c r="J38" s="93">
        <f>J39+J40+J41+J42</f>
        <v>522817.79</v>
      </c>
    </row>
    <row r="39" spans="1:10" s="61" customFormat="1" ht="48" customHeight="1" outlineLevel="1">
      <c r="A39" s="66"/>
      <c r="B39" s="67" t="s">
        <v>326</v>
      </c>
      <c r="C39" s="574" t="s">
        <v>327</v>
      </c>
      <c r="D39" s="575"/>
      <c r="E39" s="575"/>
      <c r="F39" s="576"/>
      <c r="G39" s="95">
        <v>16865090</v>
      </c>
      <c r="H39" s="577">
        <v>2.9</v>
      </c>
      <c r="I39" s="578"/>
      <c r="J39" s="74">
        <f>G39*H39/100</f>
        <v>489087.61</v>
      </c>
    </row>
    <row r="40" spans="1:10" s="61" customFormat="1" ht="15" outlineLevel="1">
      <c r="A40" s="66"/>
      <c r="B40" s="67" t="s">
        <v>328</v>
      </c>
      <c r="C40" s="574" t="s">
        <v>329</v>
      </c>
      <c r="D40" s="575"/>
      <c r="E40" s="575"/>
      <c r="F40" s="576"/>
      <c r="G40" s="95"/>
      <c r="H40" s="577">
        <v>0</v>
      </c>
      <c r="I40" s="578"/>
      <c r="J40" s="74">
        <f>D40*G40/100</f>
        <v>0</v>
      </c>
    </row>
    <row r="41" spans="1:10" s="61" customFormat="1" ht="15" outlineLevel="1">
      <c r="A41" s="66"/>
      <c r="B41" s="67" t="s">
        <v>330</v>
      </c>
      <c r="C41" s="574" t="s">
        <v>331</v>
      </c>
      <c r="D41" s="575"/>
      <c r="E41" s="575"/>
      <c r="F41" s="576"/>
      <c r="G41" s="95">
        <v>16865090</v>
      </c>
      <c r="H41" s="577">
        <v>0.2</v>
      </c>
      <c r="I41" s="578"/>
      <c r="J41" s="74">
        <f>G41*H41/100</f>
        <v>33730.18</v>
      </c>
    </row>
    <row r="42" spans="1:10" s="61" customFormat="1" ht="15" outlineLevel="1">
      <c r="A42" s="66"/>
      <c r="B42" s="67" t="s">
        <v>332</v>
      </c>
      <c r="C42" s="574" t="s">
        <v>333</v>
      </c>
      <c r="D42" s="575"/>
      <c r="E42" s="575"/>
      <c r="F42" s="576"/>
      <c r="G42" s="95"/>
      <c r="H42" s="577"/>
      <c r="I42" s="578"/>
      <c r="J42" s="74">
        <f>D42*H42/100</f>
        <v>0</v>
      </c>
    </row>
    <row r="43" spans="1:10" s="94" customFormat="1" ht="30" customHeight="1" outlineLevel="1">
      <c r="A43" s="90"/>
      <c r="B43" s="91">
        <v>3</v>
      </c>
      <c r="C43" s="569" t="s">
        <v>334</v>
      </c>
      <c r="D43" s="570"/>
      <c r="E43" s="570"/>
      <c r="F43" s="571"/>
      <c r="G43" s="95">
        <v>16865090</v>
      </c>
      <c r="H43" s="579">
        <v>5.1</v>
      </c>
      <c r="I43" s="580"/>
      <c r="J43" s="74">
        <f>G43*H43/100</f>
        <v>860119.59</v>
      </c>
    </row>
    <row r="44" spans="1:10" s="61" customFormat="1" ht="15.75" outlineLevel="1">
      <c r="A44" s="565" t="s">
        <v>313</v>
      </c>
      <c r="B44" s="566"/>
      <c r="C44" s="566"/>
      <c r="D44" s="566"/>
      <c r="E44" s="566"/>
      <c r="F44" s="566"/>
      <c r="G44" s="566"/>
      <c r="H44" s="566"/>
      <c r="I44" s="567"/>
      <c r="J44" s="76">
        <f>J35+J38+J43</f>
        <v>5093257</v>
      </c>
    </row>
    <row r="45" spans="1:10" s="61" customFormat="1" ht="24" customHeight="1">
      <c r="A45" s="568" t="s">
        <v>335</v>
      </c>
      <c r="B45" s="550"/>
      <c r="C45" s="550"/>
      <c r="D45" s="550"/>
      <c r="E45" s="550"/>
      <c r="F45" s="550"/>
      <c r="G45" s="550"/>
      <c r="H45" s="550"/>
      <c r="I45" s="550"/>
      <c r="J45" s="550"/>
    </row>
    <row r="46" spans="1:10" ht="27">
      <c r="A46" s="77"/>
      <c r="B46" s="96" t="s">
        <v>297</v>
      </c>
      <c r="C46" s="63" t="s">
        <v>336</v>
      </c>
      <c r="D46" s="540" t="s">
        <v>337</v>
      </c>
      <c r="E46" s="540"/>
      <c r="F46" s="63" t="s">
        <v>338</v>
      </c>
      <c r="G46" s="63" t="s">
        <v>339</v>
      </c>
      <c r="H46" s="540" t="s">
        <v>340</v>
      </c>
      <c r="I46" s="540"/>
      <c r="J46" s="63" t="s">
        <v>341</v>
      </c>
    </row>
    <row r="47" spans="1:10" s="98" customFormat="1" ht="12.75">
      <c r="A47" s="97"/>
      <c r="B47" s="80">
        <v>1</v>
      </c>
      <c r="C47" s="80">
        <v>2</v>
      </c>
      <c r="D47" s="538">
        <v>3</v>
      </c>
      <c r="E47" s="539"/>
      <c r="F47" s="80">
        <v>4</v>
      </c>
      <c r="G47" s="80">
        <v>5</v>
      </c>
      <c r="H47" s="538">
        <v>6</v>
      </c>
      <c r="I47" s="539"/>
      <c r="J47" s="80" t="s">
        <v>342</v>
      </c>
    </row>
    <row r="48" spans="1:10" s="61" customFormat="1" ht="15" outlineLevel="1">
      <c r="A48" s="66"/>
      <c r="B48" s="67">
        <v>1</v>
      </c>
      <c r="C48" s="66" t="s">
        <v>343</v>
      </c>
      <c r="D48" s="75" t="s">
        <v>344</v>
      </c>
      <c r="E48" s="99"/>
      <c r="F48" s="81"/>
      <c r="G48" s="100"/>
      <c r="H48" s="581">
        <v>12</v>
      </c>
      <c r="I48" s="582"/>
      <c r="J48" s="74">
        <f>F48*G48*H48</f>
        <v>0</v>
      </c>
    </row>
    <row r="49" spans="1:10" s="61" customFormat="1" ht="15.75" outlineLevel="1">
      <c r="A49" s="565" t="s">
        <v>313</v>
      </c>
      <c r="B49" s="566"/>
      <c r="C49" s="566"/>
      <c r="D49" s="566"/>
      <c r="E49" s="566"/>
      <c r="F49" s="566"/>
      <c r="G49" s="566"/>
      <c r="H49" s="566"/>
      <c r="I49" s="567"/>
      <c r="J49" s="102">
        <f>SUM(J48:J48)</f>
        <v>0</v>
      </c>
    </row>
    <row r="50" spans="1:10" s="61" customFormat="1" ht="24" customHeight="1">
      <c r="A50" s="568" t="s">
        <v>596</v>
      </c>
      <c r="B50" s="550"/>
      <c r="C50" s="550"/>
      <c r="D50" s="550"/>
      <c r="E50" s="550"/>
      <c r="F50" s="550"/>
      <c r="G50" s="550"/>
      <c r="H50" s="550"/>
      <c r="I50" s="550"/>
      <c r="J50" s="550"/>
    </row>
    <row r="51" spans="1:10" ht="27">
      <c r="A51" s="77"/>
      <c r="B51" s="96" t="s">
        <v>297</v>
      </c>
      <c r="C51" s="63" t="s">
        <v>336</v>
      </c>
      <c r="D51" s="540" t="s">
        <v>337</v>
      </c>
      <c r="E51" s="540"/>
      <c r="F51" s="63" t="s">
        <v>338</v>
      </c>
      <c r="G51" s="174" t="s">
        <v>599</v>
      </c>
      <c r="H51" s="540" t="s">
        <v>600</v>
      </c>
      <c r="I51" s="540"/>
      <c r="J51" s="63" t="s">
        <v>341</v>
      </c>
    </row>
    <row r="52" spans="1:10" s="98" customFormat="1" ht="12.75">
      <c r="A52" s="97"/>
      <c r="B52" s="80">
        <v>1</v>
      </c>
      <c r="C52" s="80">
        <v>2</v>
      </c>
      <c r="D52" s="538">
        <v>3</v>
      </c>
      <c r="E52" s="539"/>
      <c r="F52" s="80">
        <v>4</v>
      </c>
      <c r="G52" s="80">
        <v>5</v>
      </c>
      <c r="H52" s="538">
        <v>6</v>
      </c>
      <c r="I52" s="539"/>
      <c r="J52" s="80" t="s">
        <v>342</v>
      </c>
    </row>
    <row r="53" spans="1:10" s="61" customFormat="1" ht="15" outlineLevel="2">
      <c r="A53" s="66"/>
      <c r="B53" s="67">
        <v>1</v>
      </c>
      <c r="C53" s="66" t="s">
        <v>597</v>
      </c>
      <c r="D53" s="583" t="s">
        <v>598</v>
      </c>
      <c r="E53" s="584"/>
      <c r="F53" s="68">
        <v>60</v>
      </c>
      <c r="G53" s="173">
        <v>2</v>
      </c>
      <c r="H53" s="585">
        <v>576.62</v>
      </c>
      <c r="I53" s="586"/>
      <c r="J53" s="74">
        <v>100000</v>
      </c>
    </row>
    <row r="54" spans="1:10" s="61" customFormat="1" ht="15" customHeight="1" outlineLevel="2">
      <c r="A54" s="66"/>
      <c r="B54" s="67">
        <v>2</v>
      </c>
      <c r="C54" s="66"/>
      <c r="D54" s="574"/>
      <c r="E54" s="576"/>
      <c r="F54" s="70"/>
      <c r="G54" s="100"/>
      <c r="H54" s="585"/>
      <c r="I54" s="586"/>
      <c r="J54" s="74">
        <f>F54*G54*H54</f>
        <v>0</v>
      </c>
    </row>
    <row r="55" spans="1:10" s="61" customFormat="1" ht="15" outlineLevel="2">
      <c r="A55" s="66"/>
      <c r="B55" s="67"/>
      <c r="C55" s="66"/>
      <c r="D55" s="574"/>
      <c r="E55" s="576"/>
      <c r="F55" s="70"/>
      <c r="G55" s="100"/>
      <c r="H55" s="585"/>
      <c r="I55" s="586"/>
      <c r="J55" s="74">
        <f>F55*G55*H55</f>
        <v>0</v>
      </c>
    </row>
    <row r="56" spans="1:10" s="61" customFormat="1" ht="15.75" outlineLevel="1">
      <c r="A56" s="565" t="s">
        <v>313</v>
      </c>
      <c r="B56" s="566"/>
      <c r="C56" s="566"/>
      <c r="D56" s="566"/>
      <c r="E56" s="566"/>
      <c r="F56" s="566"/>
      <c r="G56" s="566"/>
      <c r="H56" s="566"/>
      <c r="I56" s="567"/>
      <c r="J56" s="102">
        <f>SUM(J53:J55)</f>
        <v>100000</v>
      </c>
    </row>
    <row r="57" spans="1:10" s="61" customFormat="1" ht="22.5" customHeight="1">
      <c r="A57" s="568" t="s">
        <v>503</v>
      </c>
      <c r="B57" s="550"/>
      <c r="C57" s="550"/>
      <c r="D57" s="550"/>
      <c r="E57" s="550"/>
      <c r="F57" s="550"/>
      <c r="G57" s="550"/>
      <c r="H57" s="550"/>
      <c r="I57" s="550"/>
      <c r="J57" s="587"/>
    </row>
    <row r="58" spans="1:10" ht="26.25">
      <c r="A58" s="77"/>
      <c r="B58" s="78" t="s">
        <v>297</v>
      </c>
      <c r="C58" s="63" t="s">
        <v>336</v>
      </c>
      <c r="D58" s="551" t="s">
        <v>337</v>
      </c>
      <c r="E58" s="553"/>
      <c r="F58" s="551" t="s">
        <v>338</v>
      </c>
      <c r="G58" s="553"/>
      <c r="H58" s="551" t="s">
        <v>347</v>
      </c>
      <c r="I58" s="553"/>
      <c r="J58" s="63" t="s">
        <v>341</v>
      </c>
    </row>
    <row r="59" spans="1:10" ht="13.5">
      <c r="A59" s="77"/>
      <c r="B59" s="80">
        <v>1</v>
      </c>
      <c r="C59" s="80">
        <v>2</v>
      </c>
      <c r="D59" s="538">
        <v>3</v>
      </c>
      <c r="E59" s="539"/>
      <c r="F59" s="538">
        <v>4</v>
      </c>
      <c r="G59" s="539"/>
      <c r="H59" s="538">
        <v>5</v>
      </c>
      <c r="I59" s="539"/>
      <c r="J59" s="80" t="s">
        <v>346</v>
      </c>
    </row>
    <row r="60" spans="1:10" s="61" customFormat="1" ht="15" outlineLevel="1">
      <c r="A60" s="66"/>
      <c r="B60" s="67">
        <v>1</v>
      </c>
      <c r="C60" s="75" t="s">
        <v>348</v>
      </c>
      <c r="D60" s="581" t="s">
        <v>349</v>
      </c>
      <c r="E60" s="582"/>
      <c r="F60" s="588"/>
      <c r="G60" s="589"/>
      <c r="H60" s="590"/>
      <c r="I60" s="591"/>
      <c r="J60" s="82">
        <f>SUM(J62:J63)</f>
        <v>150000</v>
      </c>
    </row>
    <row r="61" spans="1:10" s="61" customFormat="1" ht="15" outlineLevel="1">
      <c r="A61" s="66"/>
      <c r="B61" s="67"/>
      <c r="C61" s="75" t="s">
        <v>350</v>
      </c>
      <c r="D61" s="581"/>
      <c r="E61" s="582"/>
      <c r="F61" s="588"/>
      <c r="G61" s="589"/>
      <c r="H61" s="590"/>
      <c r="I61" s="591"/>
      <c r="J61" s="82"/>
    </row>
    <row r="62" spans="1:10" s="61" customFormat="1" ht="15" outlineLevel="1">
      <c r="A62" s="66"/>
      <c r="B62" s="67">
        <v>1</v>
      </c>
      <c r="C62" s="75" t="s">
        <v>595</v>
      </c>
      <c r="D62" s="581" t="s">
        <v>349</v>
      </c>
      <c r="E62" s="582"/>
      <c r="F62" s="588">
        <v>3</v>
      </c>
      <c r="G62" s="589"/>
      <c r="H62" s="590">
        <v>83500</v>
      </c>
      <c r="I62" s="591"/>
      <c r="J62" s="82">
        <v>150000</v>
      </c>
    </row>
    <row r="63" spans="1:10" s="61" customFormat="1" ht="17.25" customHeight="1" outlineLevel="1">
      <c r="A63" s="66"/>
      <c r="B63" s="67"/>
      <c r="C63" s="75"/>
      <c r="D63" s="581"/>
      <c r="E63" s="582"/>
      <c r="F63" s="588"/>
      <c r="G63" s="589"/>
      <c r="H63" s="590"/>
      <c r="I63" s="591"/>
      <c r="J63" s="82">
        <f>F63*H63</f>
        <v>0</v>
      </c>
    </row>
    <row r="64" spans="1:10" s="61" customFormat="1" ht="15.75" outlineLevel="1">
      <c r="A64" s="83" t="s">
        <v>313</v>
      </c>
      <c r="B64" s="84"/>
      <c r="C64" s="566" t="s">
        <v>313</v>
      </c>
      <c r="D64" s="566"/>
      <c r="E64" s="566"/>
      <c r="F64" s="566"/>
      <c r="G64" s="566"/>
      <c r="H64" s="566"/>
      <c r="I64" s="567"/>
      <c r="J64" s="76">
        <f>J60</f>
        <v>150000</v>
      </c>
    </row>
    <row r="65" spans="1:10" s="61" customFormat="1" ht="28.5" customHeight="1">
      <c r="A65" s="568" t="s">
        <v>505</v>
      </c>
      <c r="B65" s="550"/>
      <c r="C65" s="550"/>
      <c r="D65" s="550"/>
      <c r="E65" s="550"/>
      <c r="F65" s="550"/>
      <c r="G65" s="550"/>
      <c r="H65" s="550"/>
      <c r="I65" s="550"/>
      <c r="J65" s="587"/>
    </row>
    <row r="66" spans="1:10" ht="26.25">
      <c r="A66" s="77"/>
      <c r="B66" s="78" t="s">
        <v>297</v>
      </c>
      <c r="C66" s="63" t="s">
        <v>336</v>
      </c>
      <c r="D66" s="551" t="s">
        <v>337</v>
      </c>
      <c r="E66" s="553"/>
      <c r="F66" s="551" t="s">
        <v>338</v>
      </c>
      <c r="G66" s="553"/>
      <c r="H66" s="551" t="s">
        <v>347</v>
      </c>
      <c r="I66" s="553"/>
      <c r="J66" s="63" t="s">
        <v>341</v>
      </c>
    </row>
    <row r="67" spans="1:10" ht="13.5">
      <c r="A67" s="77"/>
      <c r="B67" s="80">
        <v>1</v>
      </c>
      <c r="C67" s="80">
        <v>2</v>
      </c>
      <c r="D67" s="538">
        <v>3</v>
      </c>
      <c r="E67" s="539"/>
      <c r="F67" s="538">
        <v>4</v>
      </c>
      <c r="G67" s="539"/>
      <c r="H67" s="538">
        <v>5</v>
      </c>
      <c r="I67" s="539"/>
      <c r="J67" s="80" t="s">
        <v>346</v>
      </c>
    </row>
    <row r="68" spans="1:10" s="61" customFormat="1" ht="36" customHeight="1" outlineLevel="1">
      <c r="A68" s="66"/>
      <c r="B68" s="67">
        <v>1</v>
      </c>
      <c r="C68" s="66" t="s">
        <v>504</v>
      </c>
      <c r="D68" s="581"/>
      <c r="E68" s="582"/>
      <c r="F68" s="588"/>
      <c r="G68" s="589"/>
      <c r="H68" s="590"/>
      <c r="I68" s="591"/>
      <c r="J68" s="82">
        <f>SUM(J70:J71)</f>
        <v>143000</v>
      </c>
    </row>
    <row r="69" spans="1:10" s="61" customFormat="1" ht="15" outlineLevel="1">
      <c r="A69" s="66"/>
      <c r="B69" s="67"/>
      <c r="C69" s="75" t="s">
        <v>351</v>
      </c>
      <c r="D69" s="581"/>
      <c r="E69" s="582"/>
      <c r="F69" s="588"/>
      <c r="G69" s="589"/>
      <c r="H69" s="590"/>
      <c r="I69" s="591"/>
      <c r="J69" s="82"/>
    </row>
    <row r="70" spans="1:10" s="61" customFormat="1" ht="15" outlineLevel="1">
      <c r="A70" s="66"/>
      <c r="B70" s="67"/>
      <c r="C70" s="75" t="s">
        <v>352</v>
      </c>
      <c r="D70" s="581" t="s">
        <v>349</v>
      </c>
      <c r="E70" s="582"/>
      <c r="F70" s="588">
        <v>86</v>
      </c>
      <c r="G70" s="589"/>
      <c r="H70" s="590">
        <v>500</v>
      </c>
      <c r="I70" s="591"/>
      <c r="J70" s="82">
        <v>143000</v>
      </c>
    </row>
    <row r="71" spans="1:10" s="61" customFormat="1" ht="15" outlineLevel="1">
      <c r="A71" s="66"/>
      <c r="B71" s="67"/>
      <c r="C71" s="66" t="s">
        <v>353</v>
      </c>
      <c r="D71" s="581"/>
      <c r="E71" s="582"/>
      <c r="F71" s="588"/>
      <c r="G71" s="589"/>
      <c r="H71" s="590"/>
      <c r="I71" s="591"/>
      <c r="J71" s="82">
        <f>F71*H71</f>
        <v>0</v>
      </c>
    </row>
    <row r="72" spans="1:10" s="61" customFormat="1" ht="15.75" outlineLevel="1">
      <c r="A72" s="83" t="s">
        <v>313</v>
      </c>
      <c r="B72" s="84"/>
      <c r="C72" s="566" t="s">
        <v>313</v>
      </c>
      <c r="D72" s="566"/>
      <c r="E72" s="566"/>
      <c r="F72" s="566"/>
      <c r="G72" s="566"/>
      <c r="H72" s="566"/>
      <c r="I72" s="567"/>
      <c r="J72" s="76">
        <f>J68</f>
        <v>143000</v>
      </c>
    </row>
    <row r="73" spans="3:10" s="61" customFormat="1" ht="21" customHeight="1">
      <c r="C73" s="594" t="s">
        <v>354</v>
      </c>
      <c r="D73" s="594"/>
      <c r="E73" s="594"/>
      <c r="F73" s="594"/>
      <c r="G73" s="594"/>
      <c r="H73" s="594"/>
      <c r="I73" s="595"/>
      <c r="J73" s="102">
        <f>J72+J64+J56+J44+J31</f>
        <v>22251347</v>
      </c>
    </row>
    <row r="75" ht="0" customHeight="1" hidden="1"/>
    <row r="76" spans="2:10" ht="12.75">
      <c r="B76" s="79" t="s">
        <v>144</v>
      </c>
      <c r="D76" s="123"/>
      <c r="E76" s="123"/>
      <c r="F76" s="124"/>
      <c r="I76" s="535" t="s">
        <v>592</v>
      </c>
      <c r="J76" s="535"/>
    </row>
    <row r="77" spans="9:10" ht="1.5" customHeight="1">
      <c r="I77" s="534" t="s">
        <v>355</v>
      </c>
      <c r="J77" s="534"/>
    </row>
    <row r="79" spans="2:10" ht="12.75">
      <c r="B79" s="79" t="s">
        <v>356</v>
      </c>
      <c r="D79" s="123"/>
      <c r="E79" s="123"/>
      <c r="F79" s="124"/>
      <c r="I79" s="535" t="s">
        <v>593</v>
      </c>
      <c r="J79" s="535"/>
    </row>
    <row r="80" spans="9:10" ht="7.5" customHeight="1">
      <c r="I80" s="534" t="s">
        <v>355</v>
      </c>
      <c r="J80" s="534"/>
    </row>
    <row r="81" ht="12.75" hidden="1"/>
    <row r="82" spans="2:10" ht="12.75">
      <c r="B82" s="79" t="s">
        <v>357</v>
      </c>
      <c r="C82" s="123" t="s">
        <v>594</v>
      </c>
      <c r="D82" s="123"/>
      <c r="F82" s="124"/>
      <c r="G82" s="123"/>
      <c r="I82" s="535" t="s">
        <v>593</v>
      </c>
      <c r="J82" s="535"/>
    </row>
    <row r="83" spans="3:10" ht="12.75">
      <c r="C83" s="536" t="s">
        <v>146</v>
      </c>
      <c r="D83" s="536"/>
      <c r="F83" s="537" t="s">
        <v>149</v>
      </c>
      <c r="G83" s="537"/>
      <c r="I83" s="534" t="s">
        <v>355</v>
      </c>
      <c r="J83" s="534"/>
    </row>
    <row r="85" spans="2:10" ht="12.75">
      <c r="B85" s="79" t="s">
        <v>358</v>
      </c>
      <c r="J85" s="204">
        <f>J73-J74</f>
        <v>22251347</v>
      </c>
    </row>
  </sheetData>
  <sheetProtection/>
  <mergeCells count="113">
    <mergeCell ref="C83:D83"/>
    <mergeCell ref="F83:G83"/>
    <mergeCell ref="I83:J83"/>
    <mergeCell ref="F69:G69"/>
    <mergeCell ref="H69:I69"/>
    <mergeCell ref="I79:J79"/>
    <mergeCell ref="I82:J82"/>
    <mergeCell ref="I77:J77"/>
    <mergeCell ref="D71:E71"/>
    <mergeCell ref="F71:G71"/>
    <mergeCell ref="I80:J80"/>
    <mergeCell ref="E13:G13"/>
    <mergeCell ref="H13:J13"/>
    <mergeCell ref="E14:G14"/>
    <mergeCell ref="H14:J14"/>
    <mergeCell ref="E15:G15"/>
    <mergeCell ref="H15:J15"/>
    <mergeCell ref="C73:I73"/>
    <mergeCell ref="I76:J76"/>
    <mergeCell ref="C72:I72"/>
    <mergeCell ref="D70:E70"/>
    <mergeCell ref="F70:G70"/>
    <mergeCell ref="H70:I70"/>
    <mergeCell ref="E16:G16"/>
    <mergeCell ref="H16:J16"/>
    <mergeCell ref="F67:G67"/>
    <mergeCell ref="H67:I67"/>
    <mergeCell ref="D68:E68"/>
    <mergeCell ref="F68:G68"/>
    <mergeCell ref="H68:I68"/>
    <mergeCell ref="H71:I71"/>
    <mergeCell ref="D69:E69"/>
    <mergeCell ref="D63:E63"/>
    <mergeCell ref="F63:G63"/>
    <mergeCell ref="H63:I63"/>
    <mergeCell ref="C64:I64"/>
    <mergeCell ref="A65:J65"/>
    <mergeCell ref="D66:E66"/>
    <mergeCell ref="F66:G66"/>
    <mergeCell ref="H66:I66"/>
    <mergeCell ref="D67:E67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A57:J57"/>
    <mergeCell ref="D58:E58"/>
    <mergeCell ref="F58:G58"/>
    <mergeCell ref="H58:I58"/>
    <mergeCell ref="D55:E55"/>
    <mergeCell ref="H55:I55"/>
    <mergeCell ref="A56:I56"/>
    <mergeCell ref="D52:E52"/>
    <mergeCell ref="H52:I52"/>
    <mergeCell ref="D53:E53"/>
    <mergeCell ref="H53:I53"/>
    <mergeCell ref="D54:E54"/>
    <mergeCell ref="H54:I54"/>
    <mergeCell ref="D47:E47"/>
    <mergeCell ref="H47:I47"/>
    <mergeCell ref="H48:I48"/>
    <mergeCell ref="A49:I49"/>
    <mergeCell ref="A50:J50"/>
    <mergeCell ref="D51:E51"/>
    <mergeCell ref="H51:I51"/>
    <mergeCell ref="C43:F43"/>
    <mergeCell ref="H43:I43"/>
    <mergeCell ref="A44:I44"/>
    <mergeCell ref="A45:J45"/>
    <mergeCell ref="D46:E46"/>
    <mergeCell ref="H46:I46"/>
    <mergeCell ref="C40:F40"/>
    <mergeCell ref="H40:I40"/>
    <mergeCell ref="C41:F41"/>
    <mergeCell ref="H41:I41"/>
    <mergeCell ref="C42:F42"/>
    <mergeCell ref="H42:I42"/>
    <mergeCell ref="C37:F37"/>
    <mergeCell ref="H37:I37"/>
    <mergeCell ref="C38:F38"/>
    <mergeCell ref="H38:I38"/>
    <mergeCell ref="C39:F39"/>
    <mergeCell ref="H39:I39"/>
    <mergeCell ref="C34:F34"/>
    <mergeCell ref="H34:I34"/>
    <mergeCell ref="C35:F35"/>
    <mergeCell ref="H35:I35"/>
    <mergeCell ref="C36:F36"/>
    <mergeCell ref="H36:I36"/>
    <mergeCell ref="E22:E23"/>
    <mergeCell ref="F22:H22"/>
    <mergeCell ref="A31:I31"/>
    <mergeCell ref="A32:J32"/>
    <mergeCell ref="C33:F33"/>
    <mergeCell ref="H33:I33"/>
    <mergeCell ref="B5:J5"/>
    <mergeCell ref="E7:J7"/>
    <mergeCell ref="D9:J9"/>
    <mergeCell ref="A20:J20"/>
    <mergeCell ref="B21:B23"/>
    <mergeCell ref="C21:C23"/>
    <mergeCell ref="D21:D23"/>
    <mergeCell ref="E21:H21"/>
    <mergeCell ref="I21:I23"/>
    <mergeCell ref="J21:J23"/>
  </mergeCells>
  <printOptions/>
  <pageMargins left="0.7086614173228347" right="0.7086614173228347" top="0" bottom="0" header="0.31496062992125984" footer="0.31496062992125984"/>
  <pageSetup fitToHeight="0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="75" zoomScaleNormal="75" zoomScalePageLayoutView="0" workbookViewId="0" topLeftCell="B87">
      <selection activeCell="C174" sqref="C174:I174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1" width="12.75390625" style="79" bestFit="1" customWidth="1"/>
    <col min="12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12.75">
      <c r="J3" s="125"/>
    </row>
    <row r="4" ht="12.75">
      <c r="J4" s="125" t="s">
        <v>359</v>
      </c>
    </row>
    <row r="5" spans="2:10" s="60" customFormat="1" ht="18">
      <c r="B5" s="562" t="s">
        <v>292</v>
      </c>
      <c r="C5" s="562"/>
      <c r="D5" s="562"/>
      <c r="E5" s="562"/>
      <c r="F5" s="562"/>
      <c r="G5" s="562"/>
      <c r="H5" s="562"/>
      <c r="I5" s="562"/>
      <c r="J5" s="562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34.5" customHeight="1">
      <c r="B7" s="60" t="s">
        <v>293</v>
      </c>
      <c r="E7" s="563" t="s">
        <v>181</v>
      </c>
      <c r="F7" s="563"/>
      <c r="G7" s="563"/>
      <c r="H7" s="563"/>
      <c r="I7" s="563"/>
      <c r="J7" s="563"/>
    </row>
    <row r="8" spans="2:10" s="60" customFormat="1" ht="18">
      <c r="B8" s="60" t="s">
        <v>294</v>
      </c>
      <c r="D8" s="564" t="s">
        <v>588</v>
      </c>
      <c r="E8" s="564"/>
      <c r="F8" s="564"/>
      <c r="G8" s="564"/>
      <c r="H8" s="564"/>
      <c r="I8" s="564"/>
      <c r="J8" s="564"/>
    </row>
    <row r="9" s="61" customFormat="1" ht="15">
      <c r="F9" s="62"/>
    </row>
    <row r="10" spans="2:6" s="61" customFormat="1" ht="15">
      <c r="B10" s="94" t="s">
        <v>472</v>
      </c>
      <c r="F10" s="62"/>
    </row>
    <row r="11" s="61" customFormat="1" ht="15">
      <c r="F11" s="62"/>
    </row>
    <row r="12" spans="2:10" s="61" customFormat="1" ht="45" customHeight="1">
      <c r="B12" s="139" t="s">
        <v>297</v>
      </c>
      <c r="C12" s="139" t="s">
        <v>473</v>
      </c>
      <c r="D12" s="139" t="s">
        <v>474</v>
      </c>
      <c r="E12" s="561" t="s">
        <v>475</v>
      </c>
      <c r="F12" s="561"/>
      <c r="G12" s="561"/>
      <c r="H12" s="561" t="s">
        <v>470</v>
      </c>
      <c r="I12" s="561"/>
      <c r="J12" s="561"/>
    </row>
    <row r="13" spans="2:10" s="61" customFormat="1" ht="15">
      <c r="B13" s="131"/>
      <c r="C13" s="131" t="s">
        <v>601</v>
      </c>
      <c r="D13" s="130">
        <v>293</v>
      </c>
      <c r="E13" s="554">
        <f>H13/D13</f>
        <v>9425.62832764505</v>
      </c>
      <c r="F13" s="554"/>
      <c r="G13" s="554"/>
      <c r="H13" s="593">
        <f>J174</f>
        <v>2761709.0999999996</v>
      </c>
      <c r="I13" s="593"/>
      <c r="J13" s="593"/>
    </row>
    <row r="14" spans="2:10" s="61" customFormat="1" ht="15">
      <c r="B14" s="131"/>
      <c r="C14" s="131"/>
      <c r="D14" s="130"/>
      <c r="E14" s="554"/>
      <c r="F14" s="554"/>
      <c r="G14" s="554"/>
      <c r="H14" s="593"/>
      <c r="I14" s="593"/>
      <c r="J14" s="593"/>
    </row>
    <row r="15" spans="2:10" s="94" customFormat="1" ht="15">
      <c r="B15" s="133"/>
      <c r="C15" s="133" t="s">
        <v>180</v>
      </c>
      <c r="D15" s="134"/>
      <c r="E15" s="555">
        <f>E13</f>
        <v>9425.62832764505</v>
      </c>
      <c r="F15" s="555"/>
      <c r="G15" s="555"/>
      <c r="H15" s="592">
        <f>H13</f>
        <v>2761709.0999999996</v>
      </c>
      <c r="I15" s="592"/>
      <c r="J15" s="592"/>
    </row>
    <row r="16" s="61" customFormat="1" ht="15">
      <c r="F16" s="62"/>
    </row>
    <row r="17" spans="2:10" s="94" customFormat="1" ht="15">
      <c r="B17" s="140" t="s">
        <v>471</v>
      </c>
      <c r="C17" s="140"/>
      <c r="D17" s="140"/>
      <c r="E17" s="140"/>
      <c r="F17" s="141"/>
      <c r="G17" s="140"/>
      <c r="H17" s="140"/>
      <c r="I17" s="140"/>
      <c r="J17" s="140"/>
    </row>
    <row r="18" spans="2:10" s="94" customFormat="1" ht="15">
      <c r="B18" s="140"/>
      <c r="C18" s="140"/>
      <c r="D18" s="140"/>
      <c r="E18" s="140"/>
      <c r="F18" s="141"/>
      <c r="G18" s="140"/>
      <c r="H18" s="140"/>
      <c r="I18" s="140"/>
      <c r="J18" s="140"/>
    </row>
    <row r="19" spans="1:10" s="61" customFormat="1" ht="23.25" customHeight="1">
      <c r="A19" s="550" t="s">
        <v>498</v>
      </c>
      <c r="B19" s="556"/>
      <c r="C19" s="556"/>
      <c r="D19" s="556"/>
      <c r="E19" s="556"/>
      <c r="F19" s="556"/>
      <c r="G19" s="556"/>
      <c r="H19" s="556"/>
      <c r="I19" s="556"/>
      <c r="J19" s="556"/>
    </row>
    <row r="20" spans="1:10" ht="33" customHeight="1">
      <c r="A20" s="77"/>
      <c r="B20" s="78" t="s">
        <v>297</v>
      </c>
      <c r="C20" s="63" t="s">
        <v>336</v>
      </c>
      <c r="D20" s="551" t="s">
        <v>360</v>
      </c>
      <c r="E20" s="553"/>
      <c r="F20" s="551" t="s">
        <v>361</v>
      </c>
      <c r="G20" s="553"/>
      <c r="H20" s="551" t="s">
        <v>362</v>
      </c>
      <c r="I20" s="553"/>
      <c r="J20" s="63" t="s">
        <v>341</v>
      </c>
    </row>
    <row r="21" spans="1:10" ht="13.5">
      <c r="A21" s="77"/>
      <c r="B21" s="80">
        <v>1</v>
      </c>
      <c r="C21" s="80">
        <v>2</v>
      </c>
      <c r="D21" s="538">
        <v>3</v>
      </c>
      <c r="E21" s="539"/>
      <c r="F21" s="538">
        <v>4</v>
      </c>
      <c r="G21" s="539"/>
      <c r="H21" s="538">
        <v>5</v>
      </c>
      <c r="I21" s="539"/>
      <c r="J21" s="80" t="s">
        <v>363</v>
      </c>
    </row>
    <row r="22" spans="1:10" s="61" customFormat="1" ht="15" outlineLevel="1">
      <c r="A22" s="66"/>
      <c r="B22" s="67">
        <v>1</v>
      </c>
      <c r="C22" s="75"/>
      <c r="D22" s="581"/>
      <c r="E22" s="582"/>
      <c r="F22" s="588"/>
      <c r="G22" s="589"/>
      <c r="H22" s="590"/>
      <c r="I22" s="591"/>
      <c r="J22" s="82">
        <f>D22*F22*H22</f>
        <v>0</v>
      </c>
    </row>
    <row r="23" spans="1:10" s="61" customFormat="1" ht="15" outlineLevel="1">
      <c r="A23" s="66"/>
      <c r="B23" s="67"/>
      <c r="C23" s="75"/>
      <c r="D23" s="581"/>
      <c r="E23" s="582"/>
      <c r="F23" s="588"/>
      <c r="G23" s="589"/>
      <c r="H23" s="590"/>
      <c r="I23" s="591"/>
      <c r="J23" s="82"/>
    </row>
    <row r="24" spans="1:10" s="61" customFormat="1" ht="15.75" outlineLevel="1">
      <c r="A24" s="83" t="s">
        <v>313</v>
      </c>
      <c r="B24" s="84"/>
      <c r="C24" s="566" t="s">
        <v>313</v>
      </c>
      <c r="D24" s="566"/>
      <c r="E24" s="566"/>
      <c r="F24" s="566"/>
      <c r="G24" s="566"/>
      <c r="H24" s="566"/>
      <c r="I24" s="567"/>
      <c r="J24" s="76">
        <f>J22</f>
        <v>0</v>
      </c>
    </row>
    <row r="25" spans="1:10" s="61" customFormat="1" ht="24" customHeight="1">
      <c r="A25" s="568" t="s">
        <v>364</v>
      </c>
      <c r="B25" s="550"/>
      <c r="C25" s="550"/>
      <c r="D25" s="550"/>
      <c r="E25" s="550"/>
      <c r="F25" s="550"/>
      <c r="G25" s="550"/>
      <c r="H25" s="550"/>
      <c r="I25" s="550"/>
      <c r="J25" s="550"/>
    </row>
    <row r="26" spans="1:10" ht="27">
      <c r="A26" s="77"/>
      <c r="B26" s="96" t="s">
        <v>297</v>
      </c>
      <c r="C26" s="63" t="s">
        <v>336</v>
      </c>
      <c r="D26" s="540" t="s">
        <v>337</v>
      </c>
      <c r="E26" s="540"/>
      <c r="F26" s="63" t="s">
        <v>338</v>
      </c>
      <c r="G26" s="63" t="s">
        <v>339</v>
      </c>
      <c r="H26" s="540" t="s">
        <v>340</v>
      </c>
      <c r="I26" s="540"/>
      <c r="J26" s="63" t="s">
        <v>341</v>
      </c>
    </row>
    <row r="27" spans="1:10" s="98" customFormat="1" ht="12.75">
      <c r="A27" s="97"/>
      <c r="B27" s="80">
        <v>1</v>
      </c>
      <c r="C27" s="80">
        <v>2</v>
      </c>
      <c r="D27" s="538">
        <v>3</v>
      </c>
      <c r="E27" s="539"/>
      <c r="F27" s="80">
        <v>4</v>
      </c>
      <c r="G27" s="80">
        <v>5</v>
      </c>
      <c r="H27" s="538">
        <v>6</v>
      </c>
      <c r="I27" s="539"/>
      <c r="J27" s="80" t="s">
        <v>342</v>
      </c>
    </row>
    <row r="28" spans="1:10" s="61" customFormat="1" ht="15" outlineLevel="1">
      <c r="A28" s="66"/>
      <c r="B28" s="67">
        <v>1</v>
      </c>
      <c r="C28" s="66" t="s">
        <v>499</v>
      </c>
      <c r="D28" s="75" t="s">
        <v>344</v>
      </c>
      <c r="E28" s="99"/>
      <c r="F28" s="81">
        <v>2</v>
      </c>
      <c r="G28" s="100">
        <v>385</v>
      </c>
      <c r="H28" s="581">
        <v>12</v>
      </c>
      <c r="I28" s="582"/>
      <c r="J28" s="74">
        <f aca="true" t="shared" si="0" ref="J28:J33">F28*G28*H28</f>
        <v>9240</v>
      </c>
    </row>
    <row r="29" spans="1:10" s="61" customFormat="1" ht="30" customHeight="1" outlineLevel="1">
      <c r="A29" s="66"/>
      <c r="B29" s="67">
        <v>2</v>
      </c>
      <c r="C29" s="66" t="s">
        <v>366</v>
      </c>
      <c r="D29" s="596" t="s">
        <v>367</v>
      </c>
      <c r="E29" s="597"/>
      <c r="F29" s="81">
        <v>1</v>
      </c>
      <c r="G29" s="100">
        <v>450</v>
      </c>
      <c r="H29" s="581">
        <v>12</v>
      </c>
      <c r="I29" s="582"/>
      <c r="J29" s="74">
        <f t="shared" si="0"/>
        <v>5400</v>
      </c>
    </row>
    <row r="30" spans="1:10" s="61" customFormat="1" ht="15" outlineLevel="1">
      <c r="A30" s="113"/>
      <c r="B30" s="101">
        <v>3</v>
      </c>
      <c r="C30" s="66" t="s">
        <v>368</v>
      </c>
      <c r="D30" s="75" t="s">
        <v>369</v>
      </c>
      <c r="E30" s="99"/>
      <c r="F30" s="81"/>
      <c r="G30" s="100"/>
      <c r="H30" s="581">
        <v>12</v>
      </c>
      <c r="I30" s="582"/>
      <c r="J30" s="74">
        <f t="shared" si="0"/>
        <v>0</v>
      </c>
    </row>
    <row r="31" spans="1:10" s="61" customFormat="1" ht="15" outlineLevel="1">
      <c r="A31" s="113"/>
      <c r="B31" s="101">
        <v>4</v>
      </c>
      <c r="C31" s="66" t="s">
        <v>370</v>
      </c>
      <c r="D31" s="75" t="s">
        <v>369</v>
      </c>
      <c r="E31" s="99"/>
      <c r="F31" s="81"/>
      <c r="G31" s="100"/>
      <c r="H31" s="581">
        <v>12</v>
      </c>
      <c r="I31" s="582"/>
      <c r="J31" s="74">
        <f t="shared" si="0"/>
        <v>0</v>
      </c>
    </row>
    <row r="32" spans="1:10" s="61" customFormat="1" ht="15" outlineLevel="1">
      <c r="A32" s="113"/>
      <c r="B32" s="101">
        <v>5</v>
      </c>
      <c r="C32" s="66" t="s">
        <v>343</v>
      </c>
      <c r="D32" s="75" t="s">
        <v>371</v>
      </c>
      <c r="E32" s="99"/>
      <c r="F32" s="81">
        <v>1</v>
      </c>
      <c r="G32" s="100">
        <v>780</v>
      </c>
      <c r="H32" s="581">
        <v>12</v>
      </c>
      <c r="I32" s="582"/>
      <c r="J32" s="74">
        <f t="shared" si="0"/>
        <v>9360</v>
      </c>
    </row>
    <row r="33" spans="1:10" s="61" customFormat="1" ht="15" outlineLevel="1">
      <c r="A33" s="113"/>
      <c r="B33" s="101">
        <v>6</v>
      </c>
      <c r="C33" s="66" t="s">
        <v>372</v>
      </c>
      <c r="D33" s="583" t="s">
        <v>373</v>
      </c>
      <c r="E33" s="584"/>
      <c r="F33" s="81"/>
      <c r="G33" s="100"/>
      <c r="H33" s="581">
        <v>12</v>
      </c>
      <c r="I33" s="582"/>
      <c r="J33" s="74">
        <f t="shared" si="0"/>
        <v>0</v>
      </c>
    </row>
    <row r="34" spans="1:10" s="61" customFormat="1" ht="15.75" outlineLevel="1">
      <c r="A34" s="565" t="s">
        <v>313</v>
      </c>
      <c r="B34" s="566"/>
      <c r="C34" s="566"/>
      <c r="D34" s="566"/>
      <c r="E34" s="566"/>
      <c r="F34" s="566"/>
      <c r="G34" s="566"/>
      <c r="H34" s="566"/>
      <c r="I34" s="567"/>
      <c r="J34" s="102">
        <f>SUM(J28:J33)</f>
        <v>24000</v>
      </c>
    </row>
    <row r="35" spans="1:10" s="61" customFormat="1" ht="15.75">
      <c r="A35" s="568" t="s">
        <v>374</v>
      </c>
      <c r="B35" s="550"/>
      <c r="C35" s="550"/>
      <c r="D35" s="550"/>
      <c r="E35" s="550"/>
      <c r="F35" s="550"/>
      <c r="G35" s="550"/>
      <c r="H35" s="550"/>
      <c r="I35" s="550"/>
      <c r="J35" s="550"/>
    </row>
    <row r="36" spans="1:10" s="61" customFormat="1" ht="30.75" outlineLevel="1">
      <c r="A36" s="66"/>
      <c r="B36" s="67">
        <v>1</v>
      </c>
      <c r="C36" s="66" t="s">
        <v>375</v>
      </c>
      <c r="D36" s="583" t="s">
        <v>500</v>
      </c>
      <c r="E36" s="584"/>
      <c r="F36" s="68"/>
      <c r="G36" s="103"/>
      <c r="H36" s="585">
        <v>12</v>
      </c>
      <c r="I36" s="586"/>
      <c r="J36" s="74">
        <f>F36*G36*H36</f>
        <v>0</v>
      </c>
    </row>
    <row r="37" spans="1:10" s="61" customFormat="1" ht="15.75" outlineLevel="1">
      <c r="A37" s="565" t="s">
        <v>313</v>
      </c>
      <c r="B37" s="566"/>
      <c r="C37" s="566"/>
      <c r="D37" s="566"/>
      <c r="E37" s="566"/>
      <c r="F37" s="566"/>
      <c r="G37" s="566"/>
      <c r="H37" s="566"/>
      <c r="I37" s="567"/>
      <c r="J37" s="76">
        <f>SUM(J36:J36)</f>
        <v>0</v>
      </c>
    </row>
    <row r="38" spans="1:10" s="61" customFormat="1" ht="15.75">
      <c r="A38" s="568" t="s">
        <v>377</v>
      </c>
      <c r="B38" s="550"/>
      <c r="C38" s="550"/>
      <c r="D38" s="550"/>
      <c r="E38" s="550"/>
      <c r="F38" s="550"/>
      <c r="G38" s="550"/>
      <c r="H38" s="550"/>
      <c r="I38" s="550"/>
      <c r="J38" s="550"/>
    </row>
    <row r="39" spans="1:10" s="61" customFormat="1" ht="15" outlineLevel="1">
      <c r="A39" s="66"/>
      <c r="B39" s="67">
        <v>1</v>
      </c>
      <c r="C39" s="75" t="s">
        <v>378</v>
      </c>
      <c r="D39" s="583" t="s">
        <v>379</v>
      </c>
      <c r="E39" s="584"/>
      <c r="F39" s="69">
        <v>5341</v>
      </c>
      <c r="G39" s="207">
        <v>3.8946</v>
      </c>
      <c r="H39" s="581">
        <v>12</v>
      </c>
      <c r="I39" s="582"/>
      <c r="J39" s="74">
        <v>208000</v>
      </c>
    </row>
    <row r="40" spans="1:10" s="61" customFormat="1" ht="15" outlineLevel="1">
      <c r="A40" s="66"/>
      <c r="B40" s="67">
        <v>2</v>
      </c>
      <c r="C40" s="75" t="s">
        <v>380</v>
      </c>
      <c r="D40" s="583" t="s">
        <v>381</v>
      </c>
      <c r="E40" s="584"/>
      <c r="F40" s="69">
        <v>82</v>
      </c>
      <c r="G40" s="100">
        <v>1131.31</v>
      </c>
      <c r="H40" s="581">
        <v>12</v>
      </c>
      <c r="I40" s="582"/>
      <c r="J40" s="74">
        <f>F40*G40*H40</f>
        <v>1113209.04</v>
      </c>
    </row>
    <row r="41" spans="1:11" s="61" customFormat="1" ht="15" outlineLevel="1">
      <c r="A41" s="66"/>
      <c r="B41" s="67">
        <v>3</v>
      </c>
      <c r="C41" s="75" t="s">
        <v>382</v>
      </c>
      <c r="D41" s="583" t="s">
        <v>383</v>
      </c>
      <c r="E41" s="584"/>
      <c r="F41" s="69">
        <v>278</v>
      </c>
      <c r="G41" s="100">
        <v>17.32</v>
      </c>
      <c r="H41" s="581">
        <v>12</v>
      </c>
      <c r="I41" s="582"/>
      <c r="J41" s="74">
        <v>77797.65</v>
      </c>
      <c r="K41" s="179">
        <f>J40+J41</f>
        <v>1191006.69</v>
      </c>
    </row>
    <row r="42" spans="1:10" s="61" customFormat="1" ht="15" outlineLevel="1">
      <c r="A42" s="66"/>
      <c r="B42" s="67">
        <v>4</v>
      </c>
      <c r="C42" s="75" t="s">
        <v>384</v>
      </c>
      <c r="D42" s="583" t="s">
        <v>383</v>
      </c>
      <c r="E42" s="584"/>
      <c r="F42" s="69">
        <v>251</v>
      </c>
      <c r="G42" s="100">
        <v>38.124</v>
      </c>
      <c r="H42" s="581">
        <v>12</v>
      </c>
      <c r="I42" s="582"/>
      <c r="J42" s="74">
        <v>103830.4</v>
      </c>
    </row>
    <row r="43" spans="1:11" s="61" customFormat="1" ht="15" customHeight="1" outlineLevel="1">
      <c r="A43" s="66"/>
      <c r="B43" s="67">
        <v>5</v>
      </c>
      <c r="C43" s="75" t="s">
        <v>385</v>
      </c>
      <c r="D43" s="583" t="s">
        <v>383</v>
      </c>
      <c r="E43" s="584"/>
      <c r="F43" s="69">
        <v>600</v>
      </c>
      <c r="G43" s="100">
        <v>31.968</v>
      </c>
      <c r="H43" s="581">
        <v>12</v>
      </c>
      <c r="I43" s="582"/>
      <c r="J43" s="74">
        <v>210162.91</v>
      </c>
      <c r="K43" s="179">
        <f>J42+J43</f>
        <v>313993.31</v>
      </c>
    </row>
    <row r="44" spans="1:10" s="61" customFormat="1" ht="15" outlineLevel="1">
      <c r="A44" s="66"/>
      <c r="B44" s="67">
        <v>6</v>
      </c>
      <c r="C44" s="75" t="s">
        <v>497</v>
      </c>
      <c r="D44" s="583" t="s">
        <v>383</v>
      </c>
      <c r="E44" s="584"/>
      <c r="F44" s="69">
        <v>7</v>
      </c>
      <c r="G44" s="100">
        <v>587.77</v>
      </c>
      <c r="H44" s="581">
        <v>12</v>
      </c>
      <c r="I44" s="582"/>
      <c r="J44" s="74">
        <v>49373</v>
      </c>
    </row>
    <row r="45" spans="1:10" s="61" customFormat="1" ht="15.75" outlineLevel="1">
      <c r="A45" s="565" t="s">
        <v>313</v>
      </c>
      <c r="B45" s="566"/>
      <c r="C45" s="566"/>
      <c r="D45" s="566"/>
      <c r="E45" s="566"/>
      <c r="F45" s="566"/>
      <c r="G45" s="566"/>
      <c r="H45" s="566"/>
      <c r="I45" s="567"/>
      <c r="J45" s="76">
        <f>SUM(J39:J44)</f>
        <v>1762372.9999999998</v>
      </c>
    </row>
    <row r="46" spans="1:10" s="61" customFormat="1" ht="27.75" customHeight="1">
      <c r="A46" s="568" t="s">
        <v>506</v>
      </c>
      <c r="B46" s="550"/>
      <c r="C46" s="550"/>
      <c r="D46" s="550"/>
      <c r="E46" s="550"/>
      <c r="F46" s="550"/>
      <c r="G46" s="550"/>
      <c r="H46" s="550"/>
      <c r="I46" s="550"/>
      <c r="J46" s="550"/>
    </row>
    <row r="47" spans="1:10" ht="27">
      <c r="A47" s="77"/>
      <c r="B47" s="96" t="s">
        <v>297</v>
      </c>
      <c r="C47" s="63" t="s">
        <v>336</v>
      </c>
      <c r="D47" s="540" t="s">
        <v>337</v>
      </c>
      <c r="E47" s="540"/>
      <c r="F47" s="63" t="s">
        <v>338</v>
      </c>
      <c r="G47" s="63" t="s">
        <v>339</v>
      </c>
      <c r="H47" s="540" t="s">
        <v>340</v>
      </c>
      <c r="I47" s="540"/>
      <c r="J47" s="63" t="s">
        <v>341</v>
      </c>
    </row>
    <row r="48" spans="1:10" s="98" customFormat="1" ht="12.75">
      <c r="A48" s="97"/>
      <c r="B48" s="80">
        <v>1</v>
      </c>
      <c r="C48" s="80">
        <v>2</v>
      </c>
      <c r="D48" s="538">
        <v>3</v>
      </c>
      <c r="E48" s="539"/>
      <c r="F48" s="80">
        <v>4</v>
      </c>
      <c r="G48" s="80">
        <v>5</v>
      </c>
      <c r="H48" s="538">
        <v>6</v>
      </c>
      <c r="I48" s="539"/>
      <c r="J48" s="80" t="s">
        <v>342</v>
      </c>
    </row>
    <row r="49" spans="1:10" s="94" customFormat="1" ht="30.75" outlineLevel="2">
      <c r="A49" s="90"/>
      <c r="B49" s="91" t="s">
        <v>387</v>
      </c>
      <c r="C49" s="90" t="s">
        <v>388</v>
      </c>
      <c r="D49" s="598" t="s">
        <v>320</v>
      </c>
      <c r="E49" s="599"/>
      <c r="F49" s="105" t="s">
        <v>320</v>
      </c>
      <c r="G49" s="105" t="s">
        <v>320</v>
      </c>
      <c r="H49" s="600" t="s">
        <v>320</v>
      </c>
      <c r="I49" s="601"/>
      <c r="J49" s="93"/>
    </row>
    <row r="50" spans="1:10" s="61" customFormat="1" ht="62.25" outlineLevel="2">
      <c r="A50" s="66"/>
      <c r="B50" s="106" t="s">
        <v>321</v>
      </c>
      <c r="C50" s="66" t="s">
        <v>389</v>
      </c>
      <c r="D50" s="574" t="s">
        <v>390</v>
      </c>
      <c r="E50" s="576"/>
      <c r="F50" s="104">
        <v>1</v>
      </c>
      <c r="G50" s="100">
        <v>17500</v>
      </c>
      <c r="H50" s="585">
        <v>12</v>
      </c>
      <c r="I50" s="586"/>
      <c r="J50" s="74">
        <f>G50*H50</f>
        <v>210000</v>
      </c>
    </row>
    <row r="51" spans="1:10" s="61" customFormat="1" ht="45.75" customHeight="1" outlineLevel="2">
      <c r="A51" s="66"/>
      <c r="B51" s="67" t="s">
        <v>323</v>
      </c>
      <c r="C51" s="66" t="s">
        <v>391</v>
      </c>
      <c r="D51" s="574" t="s">
        <v>392</v>
      </c>
      <c r="E51" s="576"/>
      <c r="F51" s="104"/>
      <c r="G51" s="100"/>
      <c r="H51" s="585">
        <v>1</v>
      </c>
      <c r="I51" s="586"/>
      <c r="J51" s="74">
        <f aca="true" t="shared" si="1" ref="J51:J67">F51*G51*H51</f>
        <v>0</v>
      </c>
    </row>
    <row r="52" spans="1:10" s="61" customFormat="1" ht="62.25" outlineLevel="2">
      <c r="A52" s="66"/>
      <c r="B52" s="106" t="s">
        <v>393</v>
      </c>
      <c r="C52" s="66" t="s">
        <v>394</v>
      </c>
      <c r="D52" s="574" t="s">
        <v>390</v>
      </c>
      <c r="E52" s="576"/>
      <c r="F52" s="104"/>
      <c r="G52" s="100"/>
      <c r="H52" s="585">
        <v>12</v>
      </c>
      <c r="I52" s="586"/>
      <c r="J52" s="74">
        <f>F52*G52*H52</f>
        <v>0</v>
      </c>
    </row>
    <row r="53" spans="1:10" s="61" customFormat="1" ht="46.5" outlineLevel="2">
      <c r="A53" s="66"/>
      <c r="B53" s="67" t="s">
        <v>395</v>
      </c>
      <c r="C53" s="66" t="s">
        <v>396</v>
      </c>
      <c r="D53" s="574" t="s">
        <v>392</v>
      </c>
      <c r="E53" s="576"/>
      <c r="F53" s="104">
        <v>1</v>
      </c>
      <c r="G53" s="100">
        <v>1050</v>
      </c>
      <c r="H53" s="585">
        <v>4</v>
      </c>
      <c r="I53" s="586"/>
      <c r="J53" s="74">
        <f t="shared" si="1"/>
        <v>4200</v>
      </c>
    </row>
    <row r="54" spans="1:10" s="61" customFormat="1" ht="30.75" outlineLevel="2">
      <c r="A54" s="66"/>
      <c r="B54" s="67" t="s">
        <v>397</v>
      </c>
      <c r="C54" s="66" t="s">
        <v>398</v>
      </c>
      <c r="D54" s="574"/>
      <c r="E54" s="576"/>
      <c r="F54" s="104"/>
      <c r="G54" s="100"/>
      <c r="H54" s="585"/>
      <c r="I54" s="586"/>
      <c r="J54" s="74"/>
    </row>
    <row r="55" spans="1:10" s="61" customFormat="1" ht="63" customHeight="1" outlineLevel="2">
      <c r="A55" s="66"/>
      <c r="B55" s="67"/>
      <c r="C55" s="66" t="s">
        <v>399</v>
      </c>
      <c r="D55" s="574" t="s">
        <v>400</v>
      </c>
      <c r="E55" s="576"/>
      <c r="F55" s="104">
        <v>1</v>
      </c>
      <c r="G55" s="100">
        <v>11100</v>
      </c>
      <c r="H55" s="585">
        <v>1</v>
      </c>
      <c r="I55" s="586"/>
      <c r="J55" s="74">
        <f t="shared" si="1"/>
        <v>11100</v>
      </c>
    </row>
    <row r="56" spans="1:10" s="61" customFormat="1" ht="32.25" customHeight="1" outlineLevel="2">
      <c r="A56" s="66"/>
      <c r="B56" s="67"/>
      <c r="C56" s="66" t="s">
        <v>672</v>
      </c>
      <c r="D56" s="574" t="s">
        <v>673</v>
      </c>
      <c r="E56" s="576"/>
      <c r="F56" s="104">
        <v>1</v>
      </c>
      <c r="G56" s="100">
        <v>1000</v>
      </c>
      <c r="H56" s="585">
        <v>1</v>
      </c>
      <c r="I56" s="602"/>
      <c r="J56" s="74">
        <f t="shared" si="1"/>
        <v>1000</v>
      </c>
    </row>
    <row r="57" spans="1:10" s="61" customFormat="1" ht="35.25" customHeight="1" outlineLevel="2">
      <c r="A57" s="66"/>
      <c r="B57" s="67"/>
      <c r="C57" s="66" t="s">
        <v>674</v>
      </c>
      <c r="D57" s="574" t="s">
        <v>673</v>
      </c>
      <c r="E57" s="576"/>
      <c r="F57" s="104">
        <v>1</v>
      </c>
      <c r="G57" s="100">
        <v>4800</v>
      </c>
      <c r="H57" s="585">
        <v>1</v>
      </c>
      <c r="I57" s="602"/>
      <c r="J57" s="74">
        <f t="shared" si="1"/>
        <v>4800</v>
      </c>
    </row>
    <row r="58" spans="1:10" s="61" customFormat="1" ht="18" customHeight="1" outlineLevel="2">
      <c r="A58" s="66"/>
      <c r="B58" s="67"/>
      <c r="C58" s="66" t="s">
        <v>675</v>
      </c>
      <c r="D58" s="574" t="s">
        <v>673</v>
      </c>
      <c r="E58" s="576"/>
      <c r="F58" s="104">
        <v>1</v>
      </c>
      <c r="G58" s="100">
        <v>6600</v>
      </c>
      <c r="H58" s="585">
        <v>1</v>
      </c>
      <c r="I58" s="602"/>
      <c r="J58" s="74">
        <f t="shared" si="1"/>
        <v>6600</v>
      </c>
    </row>
    <row r="59" spans="1:10" s="61" customFormat="1" ht="35.25" customHeight="1" outlineLevel="2">
      <c r="A59" s="66"/>
      <c r="B59" s="67"/>
      <c r="C59" s="66" t="s">
        <v>676</v>
      </c>
      <c r="D59" s="574" t="s">
        <v>673</v>
      </c>
      <c r="E59" s="576"/>
      <c r="F59" s="104">
        <v>1</v>
      </c>
      <c r="G59" s="100">
        <v>1000</v>
      </c>
      <c r="H59" s="585">
        <v>1</v>
      </c>
      <c r="I59" s="602"/>
      <c r="J59" s="74">
        <f t="shared" si="1"/>
        <v>1000</v>
      </c>
    </row>
    <row r="60" spans="1:10" s="61" customFormat="1" ht="20.25" customHeight="1" outlineLevel="2">
      <c r="A60" s="66"/>
      <c r="B60" s="67"/>
      <c r="C60" s="66" t="s">
        <v>677</v>
      </c>
      <c r="D60" s="574" t="s">
        <v>673</v>
      </c>
      <c r="E60" s="576"/>
      <c r="F60" s="104">
        <v>1</v>
      </c>
      <c r="G60" s="100">
        <v>2500</v>
      </c>
      <c r="H60" s="585">
        <v>1</v>
      </c>
      <c r="I60" s="602"/>
      <c r="J60" s="74">
        <f>F60*G60*H60</f>
        <v>2500</v>
      </c>
    </row>
    <row r="61" spans="1:10" s="61" customFormat="1" ht="30.75" outlineLevel="2">
      <c r="A61" s="66"/>
      <c r="B61" s="67" t="s">
        <v>401</v>
      </c>
      <c r="C61" s="66" t="s">
        <v>402</v>
      </c>
      <c r="D61" s="574"/>
      <c r="E61" s="576"/>
      <c r="F61" s="104"/>
      <c r="G61" s="100"/>
      <c r="H61" s="585"/>
      <c r="I61" s="586"/>
      <c r="J61" s="74"/>
    </row>
    <row r="62" spans="1:10" s="61" customFormat="1" ht="21" customHeight="1" outlineLevel="2">
      <c r="A62" s="66"/>
      <c r="B62" s="67"/>
      <c r="C62" s="66" t="s">
        <v>403</v>
      </c>
      <c r="D62" s="574" t="s">
        <v>404</v>
      </c>
      <c r="E62" s="576"/>
      <c r="F62" s="104">
        <v>4</v>
      </c>
      <c r="G62" s="100">
        <v>9</v>
      </c>
      <c r="H62" s="585">
        <v>4</v>
      </c>
      <c r="I62" s="586"/>
      <c r="J62" s="74">
        <v>21376.24</v>
      </c>
    </row>
    <row r="63" spans="1:10" s="61" customFormat="1" ht="18" customHeight="1" outlineLevel="2">
      <c r="A63" s="66"/>
      <c r="B63" s="67"/>
      <c r="C63" s="66" t="s">
        <v>431</v>
      </c>
      <c r="D63" s="574" t="s">
        <v>404</v>
      </c>
      <c r="E63" s="576"/>
      <c r="F63" s="104">
        <v>1</v>
      </c>
      <c r="G63" s="100">
        <v>3808.8</v>
      </c>
      <c r="H63" s="585">
        <v>1</v>
      </c>
      <c r="I63" s="586"/>
      <c r="J63" s="74">
        <f t="shared" si="1"/>
        <v>3808.8</v>
      </c>
    </row>
    <row r="64" spans="1:10" s="61" customFormat="1" ht="20.25" customHeight="1" outlineLevel="2">
      <c r="A64" s="66"/>
      <c r="B64" s="67"/>
      <c r="C64" s="66" t="s">
        <v>405</v>
      </c>
      <c r="D64" s="574" t="s">
        <v>406</v>
      </c>
      <c r="E64" s="576"/>
      <c r="F64" s="104">
        <v>10</v>
      </c>
      <c r="G64" s="100">
        <v>700</v>
      </c>
      <c r="H64" s="585">
        <v>1</v>
      </c>
      <c r="I64" s="586"/>
      <c r="J64" s="74">
        <v>5800</v>
      </c>
    </row>
    <row r="65" spans="1:10" s="61" customFormat="1" ht="34.5" customHeight="1" outlineLevel="2">
      <c r="A65" s="66"/>
      <c r="B65" s="67"/>
      <c r="C65" s="66" t="s">
        <v>708</v>
      </c>
      <c r="D65" s="574" t="s">
        <v>673</v>
      </c>
      <c r="E65" s="576"/>
      <c r="F65" s="104">
        <v>1</v>
      </c>
      <c r="G65" s="100">
        <v>2345.64</v>
      </c>
      <c r="H65" s="585">
        <v>1</v>
      </c>
      <c r="I65" s="586"/>
      <c r="J65" s="74">
        <f t="shared" si="1"/>
        <v>2345.64</v>
      </c>
    </row>
    <row r="66" spans="1:10" s="61" customFormat="1" ht="20.25" customHeight="1" outlineLevel="2">
      <c r="A66" s="66"/>
      <c r="B66" s="67" t="s">
        <v>407</v>
      </c>
      <c r="C66" s="66" t="s">
        <v>408</v>
      </c>
      <c r="D66" s="574" t="s">
        <v>406</v>
      </c>
      <c r="E66" s="576"/>
      <c r="F66" s="104">
        <v>5</v>
      </c>
      <c r="G66" s="100">
        <v>4016.8</v>
      </c>
      <c r="H66" s="585">
        <v>1</v>
      </c>
      <c r="I66" s="586"/>
      <c r="J66" s="74">
        <f t="shared" si="1"/>
        <v>20084</v>
      </c>
    </row>
    <row r="67" spans="1:10" s="61" customFormat="1" ht="27" customHeight="1" outlineLevel="2">
      <c r="A67" s="66"/>
      <c r="B67" s="67" t="s">
        <v>409</v>
      </c>
      <c r="C67" s="66" t="s">
        <v>410</v>
      </c>
      <c r="D67" s="574" t="s">
        <v>411</v>
      </c>
      <c r="E67" s="576"/>
      <c r="F67" s="104"/>
      <c r="G67" s="100"/>
      <c r="H67" s="585">
        <v>12</v>
      </c>
      <c r="I67" s="586"/>
      <c r="J67" s="74">
        <f t="shared" si="1"/>
        <v>0</v>
      </c>
    </row>
    <row r="68" spans="1:10" s="94" customFormat="1" ht="30.75" outlineLevel="2">
      <c r="A68" s="90"/>
      <c r="B68" s="91" t="s">
        <v>412</v>
      </c>
      <c r="C68" s="90" t="s">
        <v>413</v>
      </c>
      <c r="D68" s="598" t="s">
        <v>320</v>
      </c>
      <c r="E68" s="599"/>
      <c r="F68" s="105" t="s">
        <v>320</v>
      </c>
      <c r="G68" s="105" t="s">
        <v>320</v>
      </c>
      <c r="H68" s="600" t="s">
        <v>320</v>
      </c>
      <c r="I68" s="601"/>
      <c r="J68" s="93"/>
    </row>
    <row r="69" spans="1:10" s="61" customFormat="1" ht="30.75" outlineLevel="2">
      <c r="A69" s="66"/>
      <c r="B69" s="67" t="s">
        <v>326</v>
      </c>
      <c r="C69" s="66" t="s">
        <v>679</v>
      </c>
      <c r="D69" s="574" t="s">
        <v>680</v>
      </c>
      <c r="E69" s="576">
        <v>68</v>
      </c>
      <c r="F69" s="104">
        <v>2</v>
      </c>
      <c r="G69" s="100">
        <v>300</v>
      </c>
      <c r="H69" s="585">
        <v>1</v>
      </c>
      <c r="I69" s="586"/>
      <c r="J69" s="74">
        <f aca="true" t="shared" si="2" ref="J69:J74">F69*G69*H69</f>
        <v>600</v>
      </c>
    </row>
    <row r="70" spans="1:10" s="61" customFormat="1" ht="30.75" outlineLevel="2">
      <c r="A70" s="66"/>
      <c r="B70" s="67" t="s">
        <v>328</v>
      </c>
      <c r="C70" s="66" t="s">
        <v>415</v>
      </c>
      <c r="D70" s="574" t="s">
        <v>416</v>
      </c>
      <c r="E70" s="576"/>
      <c r="F70" s="104">
        <v>1</v>
      </c>
      <c r="G70" s="100">
        <v>840</v>
      </c>
      <c r="H70" s="585">
        <v>12</v>
      </c>
      <c r="I70" s="586"/>
      <c r="J70" s="74">
        <f t="shared" si="2"/>
        <v>10080</v>
      </c>
    </row>
    <row r="71" spans="1:10" s="61" customFormat="1" ht="30.75" outlineLevel="2">
      <c r="A71" s="66"/>
      <c r="B71" s="67" t="s">
        <v>330</v>
      </c>
      <c r="C71" s="66" t="s">
        <v>417</v>
      </c>
      <c r="D71" s="574" t="s">
        <v>416</v>
      </c>
      <c r="E71" s="576"/>
      <c r="F71" s="104">
        <v>1</v>
      </c>
      <c r="G71" s="100">
        <v>240</v>
      </c>
      <c r="H71" s="585">
        <v>12</v>
      </c>
      <c r="I71" s="586"/>
      <c r="J71" s="74">
        <f t="shared" si="2"/>
        <v>2880</v>
      </c>
    </row>
    <row r="72" spans="1:10" s="61" customFormat="1" ht="15" outlineLevel="2">
      <c r="A72" s="66"/>
      <c r="B72" s="67" t="s">
        <v>332</v>
      </c>
      <c r="C72" s="66" t="s">
        <v>678</v>
      </c>
      <c r="D72" s="574" t="s">
        <v>416</v>
      </c>
      <c r="E72" s="576"/>
      <c r="F72" s="104"/>
      <c r="G72" s="100"/>
      <c r="H72" s="585">
        <v>1</v>
      </c>
      <c r="I72" s="586"/>
      <c r="J72" s="74">
        <f t="shared" si="2"/>
        <v>0</v>
      </c>
    </row>
    <row r="73" spans="1:10" s="61" customFormat="1" ht="46.5" outlineLevel="2">
      <c r="A73" s="66"/>
      <c r="B73" s="67" t="s">
        <v>418</v>
      </c>
      <c r="C73" s="66" t="s">
        <v>419</v>
      </c>
      <c r="D73" s="574" t="s">
        <v>414</v>
      </c>
      <c r="E73" s="576">
        <v>68</v>
      </c>
      <c r="F73" s="104">
        <v>1</v>
      </c>
      <c r="G73" s="100">
        <v>7600</v>
      </c>
      <c r="H73" s="585">
        <v>1</v>
      </c>
      <c r="I73" s="586"/>
      <c r="J73" s="74">
        <f t="shared" si="2"/>
        <v>7600</v>
      </c>
    </row>
    <row r="74" spans="1:10" s="61" customFormat="1" ht="15" customHeight="1" outlineLevel="2">
      <c r="A74" s="66"/>
      <c r="B74" s="67" t="s">
        <v>420</v>
      </c>
      <c r="C74" s="66" t="s">
        <v>706</v>
      </c>
      <c r="D74" s="574" t="s">
        <v>414</v>
      </c>
      <c r="E74" s="576">
        <v>69</v>
      </c>
      <c r="F74" s="104"/>
      <c r="G74" s="100"/>
      <c r="H74" s="585">
        <v>1</v>
      </c>
      <c r="I74" s="586"/>
      <c r="J74" s="74">
        <f t="shared" si="2"/>
        <v>0</v>
      </c>
    </row>
    <row r="75" spans="1:10" s="61" customFormat="1" ht="15" customHeight="1" outlineLevel="2">
      <c r="A75" s="209"/>
      <c r="B75" s="67" t="s">
        <v>704</v>
      </c>
      <c r="C75" s="66" t="s">
        <v>669</v>
      </c>
      <c r="D75" s="574" t="s">
        <v>414</v>
      </c>
      <c r="E75" s="576">
        <v>69</v>
      </c>
      <c r="F75" s="104">
        <v>1</v>
      </c>
      <c r="G75" s="100">
        <v>10000</v>
      </c>
      <c r="H75" s="585">
        <v>1</v>
      </c>
      <c r="I75" s="586"/>
      <c r="J75" s="74">
        <f>F75*G75*H75</f>
        <v>10000</v>
      </c>
    </row>
    <row r="76" spans="1:10" s="61" customFormat="1" ht="36" customHeight="1" outlineLevel="2">
      <c r="A76" s="209"/>
      <c r="B76" s="67" t="s">
        <v>705</v>
      </c>
      <c r="C76" s="66" t="s">
        <v>707</v>
      </c>
      <c r="D76" s="574" t="s">
        <v>414</v>
      </c>
      <c r="E76" s="576">
        <v>69</v>
      </c>
      <c r="F76" s="104">
        <v>1</v>
      </c>
      <c r="G76" s="100">
        <v>3140</v>
      </c>
      <c r="H76" s="585">
        <v>1</v>
      </c>
      <c r="I76" s="586"/>
      <c r="J76" s="74">
        <f>F76*G76*H76</f>
        <v>3140</v>
      </c>
    </row>
    <row r="77" spans="1:10" s="61" customFormat="1" ht="15.75" outlineLevel="2">
      <c r="A77" s="565" t="s">
        <v>313</v>
      </c>
      <c r="B77" s="566"/>
      <c r="C77" s="566"/>
      <c r="D77" s="566"/>
      <c r="E77" s="566"/>
      <c r="F77" s="566"/>
      <c r="G77" s="566"/>
      <c r="H77" s="566"/>
      <c r="I77" s="567"/>
      <c r="J77" s="102">
        <f>SUM(J50:J76)</f>
        <v>328914.68</v>
      </c>
    </row>
    <row r="78" spans="1:10" s="61" customFormat="1" ht="24" customHeight="1">
      <c r="A78" s="568" t="s">
        <v>507</v>
      </c>
      <c r="B78" s="550"/>
      <c r="C78" s="550"/>
      <c r="D78" s="550"/>
      <c r="E78" s="550"/>
      <c r="F78" s="550"/>
      <c r="G78" s="550"/>
      <c r="H78" s="550"/>
      <c r="I78" s="550"/>
      <c r="J78" s="550"/>
    </row>
    <row r="79" spans="1:10" ht="27">
      <c r="A79" s="77"/>
      <c r="B79" s="96" t="s">
        <v>297</v>
      </c>
      <c r="C79" s="63" t="s">
        <v>336</v>
      </c>
      <c r="D79" s="540" t="s">
        <v>337</v>
      </c>
      <c r="E79" s="540"/>
      <c r="F79" s="63" t="s">
        <v>338</v>
      </c>
      <c r="G79" s="63" t="s">
        <v>339</v>
      </c>
      <c r="H79" s="540" t="s">
        <v>340</v>
      </c>
      <c r="I79" s="540"/>
      <c r="J79" s="63" t="s">
        <v>341</v>
      </c>
    </row>
    <row r="80" spans="1:10" s="98" customFormat="1" ht="12.75">
      <c r="A80" s="97"/>
      <c r="B80" s="80">
        <v>1</v>
      </c>
      <c r="C80" s="80">
        <v>2</v>
      </c>
      <c r="D80" s="538">
        <v>3</v>
      </c>
      <c r="E80" s="539"/>
      <c r="F80" s="80">
        <v>4</v>
      </c>
      <c r="G80" s="80">
        <v>5</v>
      </c>
      <c r="H80" s="538">
        <v>6</v>
      </c>
      <c r="I80" s="539"/>
      <c r="J80" s="80" t="s">
        <v>342</v>
      </c>
    </row>
    <row r="81" spans="1:10" s="61" customFormat="1" ht="15" outlineLevel="2">
      <c r="A81" s="66"/>
      <c r="B81" s="67">
        <v>1</v>
      </c>
      <c r="C81" s="66" t="s">
        <v>422</v>
      </c>
      <c r="D81" s="574" t="s">
        <v>400</v>
      </c>
      <c r="E81" s="576"/>
      <c r="F81" s="70">
        <v>1</v>
      </c>
      <c r="G81" s="100">
        <v>1328.03</v>
      </c>
      <c r="H81" s="585">
        <v>12</v>
      </c>
      <c r="I81" s="586"/>
      <c r="J81" s="74">
        <f aca="true" t="shared" si="3" ref="J81:J90">F81*G81*H81</f>
        <v>15936.36</v>
      </c>
    </row>
    <row r="82" spans="1:10" s="61" customFormat="1" ht="30.75" outlineLevel="2">
      <c r="A82" s="66"/>
      <c r="B82" s="67">
        <v>2</v>
      </c>
      <c r="C82" s="66" t="s">
        <v>423</v>
      </c>
      <c r="D82" s="574" t="s">
        <v>400</v>
      </c>
      <c r="E82" s="576"/>
      <c r="F82" s="70">
        <v>1</v>
      </c>
      <c r="G82" s="100">
        <v>290</v>
      </c>
      <c r="H82" s="585">
        <v>12</v>
      </c>
      <c r="I82" s="586"/>
      <c r="J82" s="74">
        <f t="shared" si="3"/>
        <v>3480</v>
      </c>
    </row>
    <row r="83" spans="1:10" s="61" customFormat="1" ht="30.75" outlineLevel="2">
      <c r="A83" s="66"/>
      <c r="B83" s="67">
        <v>3</v>
      </c>
      <c r="C83" s="66" t="s">
        <v>424</v>
      </c>
      <c r="D83" s="574" t="s">
        <v>425</v>
      </c>
      <c r="E83" s="576"/>
      <c r="F83" s="70">
        <v>1</v>
      </c>
      <c r="G83" s="100">
        <v>3600</v>
      </c>
      <c r="H83" s="585">
        <v>12</v>
      </c>
      <c r="I83" s="586"/>
      <c r="J83" s="74">
        <f>G83*H83</f>
        <v>43200</v>
      </c>
    </row>
    <row r="84" spans="1:10" s="61" customFormat="1" ht="30.75" outlineLevel="2">
      <c r="A84" s="66"/>
      <c r="B84" s="67">
        <v>4</v>
      </c>
      <c r="C84" s="66" t="s">
        <v>426</v>
      </c>
      <c r="D84" s="574" t="s">
        <v>425</v>
      </c>
      <c r="E84" s="576"/>
      <c r="F84" s="70">
        <v>1</v>
      </c>
      <c r="G84" s="100">
        <v>33816</v>
      </c>
      <c r="H84" s="585">
        <v>1</v>
      </c>
      <c r="I84" s="586"/>
      <c r="J84" s="74">
        <f t="shared" si="3"/>
        <v>33816</v>
      </c>
    </row>
    <row r="85" spans="1:10" s="61" customFormat="1" ht="15" outlineLevel="2">
      <c r="A85" s="66"/>
      <c r="B85" s="67">
        <v>5</v>
      </c>
      <c r="C85" s="66" t="s">
        <v>427</v>
      </c>
      <c r="D85" s="574" t="s">
        <v>428</v>
      </c>
      <c r="E85" s="576"/>
      <c r="F85" s="70">
        <v>67</v>
      </c>
      <c r="G85" s="100">
        <v>2507.4</v>
      </c>
      <c r="H85" s="585">
        <v>1</v>
      </c>
      <c r="I85" s="586"/>
      <c r="J85" s="74">
        <v>167996</v>
      </c>
    </row>
    <row r="86" spans="1:10" s="61" customFormat="1" ht="16.5" customHeight="1" outlineLevel="2">
      <c r="A86" s="66"/>
      <c r="B86" s="67">
        <v>6</v>
      </c>
      <c r="C86" s="66" t="s">
        <v>429</v>
      </c>
      <c r="D86" s="574" t="s">
        <v>428</v>
      </c>
      <c r="E86" s="576"/>
      <c r="F86" s="70"/>
      <c r="G86" s="100"/>
      <c r="H86" s="585">
        <v>12</v>
      </c>
      <c r="I86" s="586"/>
      <c r="J86" s="74">
        <f t="shared" si="3"/>
        <v>0</v>
      </c>
    </row>
    <row r="87" spans="1:10" s="61" customFormat="1" ht="30" customHeight="1" outlineLevel="2">
      <c r="A87" s="66"/>
      <c r="B87" s="67">
        <v>7</v>
      </c>
      <c r="C87" s="66" t="s">
        <v>430</v>
      </c>
      <c r="D87" s="574" t="s">
        <v>425</v>
      </c>
      <c r="E87" s="576"/>
      <c r="F87" s="70">
        <v>1</v>
      </c>
      <c r="G87" s="100">
        <v>6700</v>
      </c>
      <c r="H87" s="585">
        <v>1</v>
      </c>
      <c r="I87" s="586"/>
      <c r="J87" s="74">
        <f t="shared" si="3"/>
        <v>6700</v>
      </c>
    </row>
    <row r="88" spans="1:10" s="61" customFormat="1" ht="30.75" outlineLevel="2">
      <c r="A88" s="66"/>
      <c r="B88" s="67">
        <v>8</v>
      </c>
      <c r="C88" s="66" t="s">
        <v>708</v>
      </c>
      <c r="D88" s="574" t="s">
        <v>673</v>
      </c>
      <c r="E88" s="576"/>
      <c r="F88" s="104">
        <v>1</v>
      </c>
      <c r="G88" s="100">
        <v>8725.04</v>
      </c>
      <c r="H88" s="585">
        <v>1</v>
      </c>
      <c r="I88" s="586"/>
      <c r="J88" s="74">
        <f t="shared" si="3"/>
        <v>8725.04</v>
      </c>
    </row>
    <row r="89" spans="1:10" s="61" customFormat="1" ht="15" outlineLevel="2">
      <c r="A89" s="66"/>
      <c r="B89" s="67">
        <v>9</v>
      </c>
      <c r="C89" s="66"/>
      <c r="D89" s="574"/>
      <c r="E89" s="576"/>
      <c r="F89" s="70"/>
      <c r="G89" s="100"/>
      <c r="H89" s="585">
        <v>1</v>
      </c>
      <c r="I89" s="586"/>
      <c r="J89" s="74">
        <f t="shared" si="3"/>
        <v>0</v>
      </c>
    </row>
    <row r="90" spans="1:10" s="61" customFormat="1" ht="15" outlineLevel="2">
      <c r="A90" s="66"/>
      <c r="B90" s="67"/>
      <c r="C90" s="66"/>
      <c r="D90" s="574"/>
      <c r="E90" s="576"/>
      <c r="F90" s="70"/>
      <c r="G90" s="100"/>
      <c r="H90" s="585"/>
      <c r="I90" s="586"/>
      <c r="J90" s="74">
        <f t="shared" si="3"/>
        <v>0</v>
      </c>
    </row>
    <row r="91" spans="1:10" s="61" customFormat="1" ht="15.75" outlineLevel="1">
      <c r="A91" s="565" t="s">
        <v>313</v>
      </c>
      <c r="B91" s="566"/>
      <c r="C91" s="566"/>
      <c r="D91" s="566"/>
      <c r="E91" s="566"/>
      <c r="F91" s="566"/>
      <c r="G91" s="566"/>
      <c r="H91" s="566"/>
      <c r="I91" s="567"/>
      <c r="J91" s="102">
        <f>SUM(J81:J90)</f>
        <v>279853.39999999997</v>
      </c>
    </row>
    <row r="92" spans="1:10" s="61" customFormat="1" ht="32.25" customHeight="1">
      <c r="A92" s="568" t="s">
        <v>508</v>
      </c>
      <c r="B92" s="550"/>
      <c r="C92" s="550"/>
      <c r="D92" s="550"/>
      <c r="E92" s="550"/>
      <c r="F92" s="550"/>
      <c r="G92" s="550"/>
      <c r="H92" s="550"/>
      <c r="I92" s="550"/>
      <c r="J92" s="550"/>
    </row>
    <row r="93" spans="1:10" s="61" customFormat="1" ht="81">
      <c r="A93" s="107"/>
      <c r="B93" s="108" t="s">
        <v>297</v>
      </c>
      <c r="C93" s="603" t="s">
        <v>336</v>
      </c>
      <c r="D93" s="604"/>
      <c r="E93" s="604"/>
      <c r="F93" s="605"/>
      <c r="G93" s="109" t="s">
        <v>432</v>
      </c>
      <c r="H93" s="606" t="s">
        <v>316</v>
      </c>
      <c r="I93" s="606"/>
      <c r="J93" s="109" t="s">
        <v>433</v>
      </c>
    </row>
    <row r="94" spans="1:10" s="61" customFormat="1" ht="15">
      <c r="A94" s="110"/>
      <c r="B94" s="111">
        <v>1</v>
      </c>
      <c r="C94" s="607">
        <v>2</v>
      </c>
      <c r="D94" s="608"/>
      <c r="E94" s="608"/>
      <c r="F94" s="609"/>
      <c r="G94" s="65">
        <v>3</v>
      </c>
      <c r="H94" s="607">
        <v>4</v>
      </c>
      <c r="I94" s="609"/>
      <c r="J94" s="65" t="s">
        <v>318</v>
      </c>
    </row>
    <row r="95" spans="1:10" s="94" customFormat="1" ht="15" outlineLevel="1">
      <c r="A95" s="90"/>
      <c r="B95" s="91">
        <v>1</v>
      </c>
      <c r="C95" s="610" t="s">
        <v>434</v>
      </c>
      <c r="D95" s="611"/>
      <c r="E95" s="611"/>
      <c r="F95" s="612"/>
      <c r="G95" s="112" t="s">
        <v>320</v>
      </c>
      <c r="H95" s="613" t="s">
        <v>320</v>
      </c>
      <c r="I95" s="613"/>
      <c r="J95" s="93">
        <f>J96+J97</f>
        <v>0</v>
      </c>
    </row>
    <row r="96" spans="1:10" s="61" customFormat="1" ht="27.75" customHeight="1" outlineLevel="1">
      <c r="A96" s="66"/>
      <c r="B96" s="67" t="s">
        <v>321</v>
      </c>
      <c r="C96" s="614" t="s">
        <v>435</v>
      </c>
      <c r="D96" s="615"/>
      <c r="E96" s="615"/>
      <c r="F96" s="616"/>
      <c r="G96" s="114"/>
      <c r="H96" s="617"/>
      <c r="I96" s="617"/>
      <c r="J96" s="74">
        <f>D96*H96/100</f>
        <v>0</v>
      </c>
    </row>
    <row r="97" spans="1:10" s="61" customFormat="1" ht="15" outlineLevel="1">
      <c r="A97" s="66"/>
      <c r="B97" s="67" t="s">
        <v>323</v>
      </c>
      <c r="C97" s="614" t="s">
        <v>436</v>
      </c>
      <c r="D97" s="615"/>
      <c r="E97" s="615"/>
      <c r="F97" s="616"/>
      <c r="G97" s="114"/>
      <c r="H97" s="617"/>
      <c r="I97" s="617"/>
      <c r="J97" s="74">
        <f>D97*H97/100</f>
        <v>0</v>
      </c>
    </row>
    <row r="98" spans="1:10" s="94" customFormat="1" ht="15" outlineLevel="1">
      <c r="A98" s="90"/>
      <c r="B98" s="91">
        <v>2</v>
      </c>
      <c r="C98" s="610" t="s">
        <v>437</v>
      </c>
      <c r="D98" s="611"/>
      <c r="E98" s="611"/>
      <c r="F98" s="612"/>
      <c r="G98" s="112" t="s">
        <v>320</v>
      </c>
      <c r="H98" s="613" t="s">
        <v>320</v>
      </c>
      <c r="I98" s="613"/>
      <c r="J98" s="93">
        <f>J100+J101+J102</f>
        <v>189245</v>
      </c>
    </row>
    <row r="99" spans="1:10" s="61" customFormat="1" ht="15" outlineLevel="1">
      <c r="A99" s="66"/>
      <c r="B99" s="67" t="s">
        <v>326</v>
      </c>
      <c r="C99" s="614" t="s">
        <v>438</v>
      </c>
      <c r="D99" s="615"/>
      <c r="E99" s="615"/>
      <c r="F99" s="616"/>
      <c r="G99" s="114"/>
      <c r="H99" s="617"/>
      <c r="I99" s="617"/>
      <c r="J99" s="74"/>
    </row>
    <row r="100" spans="1:10" s="61" customFormat="1" ht="15" outlineLevel="1">
      <c r="A100" s="66"/>
      <c r="B100" s="67"/>
      <c r="C100" s="614" t="s">
        <v>602</v>
      </c>
      <c r="D100" s="615"/>
      <c r="E100" s="615"/>
      <c r="F100" s="616"/>
      <c r="G100" s="114">
        <v>18803957</v>
      </c>
      <c r="H100" s="617">
        <v>1.5</v>
      </c>
      <c r="I100" s="617"/>
      <c r="J100" s="74">
        <v>189245</v>
      </c>
    </row>
    <row r="101" spans="1:10" s="61" customFormat="1" ht="15" outlineLevel="1">
      <c r="A101" s="66"/>
      <c r="B101" s="67"/>
      <c r="C101" s="614"/>
      <c r="D101" s="615"/>
      <c r="E101" s="615"/>
      <c r="F101" s="616"/>
      <c r="G101" s="114"/>
      <c r="H101" s="617"/>
      <c r="I101" s="617"/>
      <c r="J101" s="74">
        <f>D101*H101/100</f>
        <v>0</v>
      </c>
    </row>
    <row r="102" spans="1:10" s="61" customFormat="1" ht="15" outlineLevel="1">
      <c r="A102" s="66"/>
      <c r="B102" s="67"/>
      <c r="C102" s="614"/>
      <c r="D102" s="615"/>
      <c r="E102" s="615"/>
      <c r="F102" s="616"/>
      <c r="G102" s="114"/>
      <c r="H102" s="618"/>
      <c r="I102" s="618"/>
      <c r="J102" s="74">
        <f>D102*H102/100</f>
        <v>0</v>
      </c>
    </row>
    <row r="103" spans="1:10" s="94" customFormat="1" ht="15" outlineLevel="1">
      <c r="A103" s="90"/>
      <c r="B103" s="91">
        <v>3</v>
      </c>
      <c r="C103" s="610" t="s">
        <v>439</v>
      </c>
      <c r="D103" s="611"/>
      <c r="E103" s="611"/>
      <c r="F103" s="612"/>
      <c r="G103" s="112" t="s">
        <v>320</v>
      </c>
      <c r="H103" s="617"/>
      <c r="I103" s="617"/>
      <c r="J103" s="93">
        <f>J105+J106</f>
        <v>0</v>
      </c>
    </row>
    <row r="104" spans="1:10" s="61" customFormat="1" ht="15" outlineLevel="1">
      <c r="A104" s="66"/>
      <c r="B104" s="67" t="s">
        <v>440</v>
      </c>
      <c r="C104" s="614" t="s">
        <v>441</v>
      </c>
      <c r="D104" s="615"/>
      <c r="E104" s="615"/>
      <c r="F104" s="616"/>
      <c r="G104" s="115"/>
      <c r="H104" s="617"/>
      <c r="I104" s="617"/>
      <c r="J104" s="93"/>
    </row>
    <row r="105" spans="1:10" s="61" customFormat="1" ht="15" outlineLevel="1">
      <c r="A105" s="66"/>
      <c r="B105" s="67"/>
      <c r="C105" s="614"/>
      <c r="D105" s="615"/>
      <c r="E105" s="615"/>
      <c r="F105" s="616"/>
      <c r="G105" s="115"/>
      <c r="H105" s="617"/>
      <c r="I105" s="617"/>
      <c r="J105" s="74">
        <f>D105*H105/100</f>
        <v>0</v>
      </c>
    </row>
    <row r="106" spans="1:10" s="61" customFormat="1" ht="15" outlineLevel="1">
      <c r="A106" s="66"/>
      <c r="B106" s="67"/>
      <c r="C106" s="614"/>
      <c r="D106" s="615"/>
      <c r="E106" s="615"/>
      <c r="F106" s="616"/>
      <c r="G106" s="115"/>
      <c r="H106" s="617"/>
      <c r="I106" s="617"/>
      <c r="J106" s="74">
        <f>D106*H106/100</f>
        <v>0</v>
      </c>
    </row>
    <row r="107" spans="1:10" s="61" customFormat="1" ht="15.75" outlineLevel="1">
      <c r="A107" s="565" t="s">
        <v>313</v>
      </c>
      <c r="B107" s="566"/>
      <c r="C107" s="566"/>
      <c r="D107" s="566"/>
      <c r="E107" s="566"/>
      <c r="F107" s="566"/>
      <c r="G107" s="566"/>
      <c r="H107" s="566"/>
      <c r="I107" s="567"/>
      <c r="J107" s="76">
        <f>J95+J98+J104</f>
        <v>189245</v>
      </c>
    </row>
    <row r="108" spans="1:10" s="61" customFormat="1" ht="24" customHeight="1">
      <c r="A108" s="568" t="s">
        <v>509</v>
      </c>
      <c r="B108" s="550"/>
      <c r="C108" s="550"/>
      <c r="D108" s="550"/>
      <c r="E108" s="550"/>
      <c r="F108" s="550"/>
      <c r="G108" s="550"/>
      <c r="H108" s="550"/>
      <c r="I108" s="550"/>
      <c r="J108" s="587"/>
    </row>
    <row r="109" spans="1:10" ht="26.25">
      <c r="A109" s="77"/>
      <c r="B109" s="78" t="s">
        <v>297</v>
      </c>
      <c r="C109" s="63" t="s">
        <v>336</v>
      </c>
      <c r="D109" s="551" t="s">
        <v>337</v>
      </c>
      <c r="E109" s="553"/>
      <c r="F109" s="551" t="s">
        <v>338</v>
      </c>
      <c r="G109" s="553"/>
      <c r="H109" s="551" t="s">
        <v>345</v>
      </c>
      <c r="I109" s="553"/>
      <c r="J109" s="63" t="s">
        <v>341</v>
      </c>
    </row>
    <row r="110" spans="1:10" ht="13.5">
      <c r="A110" s="77"/>
      <c r="B110" s="80">
        <v>1</v>
      </c>
      <c r="C110" s="80">
        <v>2</v>
      </c>
      <c r="D110" s="538">
        <v>3</v>
      </c>
      <c r="E110" s="539"/>
      <c r="F110" s="538">
        <v>4</v>
      </c>
      <c r="G110" s="539"/>
      <c r="H110" s="538">
        <v>5</v>
      </c>
      <c r="I110" s="539"/>
      <c r="J110" s="80" t="s">
        <v>346</v>
      </c>
    </row>
    <row r="111" spans="1:10" s="61" customFormat="1" ht="15" outlineLevel="1">
      <c r="A111" s="66"/>
      <c r="B111" s="67">
        <v>1</v>
      </c>
      <c r="C111" s="75" t="s">
        <v>442</v>
      </c>
      <c r="D111" s="581"/>
      <c r="E111" s="582"/>
      <c r="F111" s="588"/>
      <c r="G111" s="589"/>
      <c r="H111" s="590"/>
      <c r="I111" s="591"/>
      <c r="J111" s="82">
        <f>D111*F111*H111</f>
        <v>0</v>
      </c>
    </row>
    <row r="112" spans="1:10" s="61" customFormat="1" ht="15" outlineLevel="1">
      <c r="A112" s="66"/>
      <c r="B112" s="67">
        <v>2</v>
      </c>
      <c r="C112" s="75" t="s">
        <v>443</v>
      </c>
      <c r="D112" s="581" t="s">
        <v>671</v>
      </c>
      <c r="E112" s="582"/>
      <c r="F112" s="588">
        <v>1</v>
      </c>
      <c r="G112" s="589"/>
      <c r="H112" s="590"/>
      <c r="I112" s="591"/>
      <c r="J112" s="82">
        <f>F112*H112</f>
        <v>0</v>
      </c>
    </row>
    <row r="113" spans="1:10" s="61" customFormat="1" ht="15.75" outlineLevel="1">
      <c r="A113" s="83" t="s">
        <v>313</v>
      </c>
      <c r="B113" s="84"/>
      <c r="C113" s="566" t="s">
        <v>313</v>
      </c>
      <c r="D113" s="566"/>
      <c r="E113" s="566"/>
      <c r="F113" s="566"/>
      <c r="G113" s="566"/>
      <c r="H113" s="566"/>
      <c r="I113" s="567"/>
      <c r="J113" s="76">
        <f>SUM(J111:J112)</f>
        <v>0</v>
      </c>
    </row>
    <row r="114" spans="1:10" s="61" customFormat="1" ht="22.5" customHeight="1">
      <c r="A114" s="568" t="s">
        <v>510</v>
      </c>
      <c r="B114" s="550"/>
      <c r="C114" s="550"/>
      <c r="D114" s="550"/>
      <c r="E114" s="550"/>
      <c r="F114" s="550"/>
      <c r="G114" s="550"/>
      <c r="H114" s="550"/>
      <c r="I114" s="550"/>
      <c r="J114" s="587"/>
    </row>
    <row r="115" spans="1:10" ht="26.25">
      <c r="A115" s="77"/>
      <c r="B115" s="78" t="s">
        <v>297</v>
      </c>
      <c r="C115" s="63" t="s">
        <v>336</v>
      </c>
      <c r="D115" s="551" t="s">
        <v>337</v>
      </c>
      <c r="E115" s="553"/>
      <c r="F115" s="551" t="s">
        <v>338</v>
      </c>
      <c r="G115" s="553"/>
      <c r="H115" s="551" t="s">
        <v>347</v>
      </c>
      <c r="I115" s="553"/>
      <c r="J115" s="63" t="s">
        <v>341</v>
      </c>
    </row>
    <row r="116" spans="1:10" ht="13.5">
      <c r="A116" s="77"/>
      <c r="B116" s="80">
        <v>1</v>
      </c>
      <c r="C116" s="80">
        <v>2</v>
      </c>
      <c r="D116" s="538">
        <v>3</v>
      </c>
      <c r="E116" s="539"/>
      <c r="F116" s="538">
        <v>4</v>
      </c>
      <c r="G116" s="539"/>
      <c r="H116" s="538">
        <v>5</v>
      </c>
      <c r="I116" s="539"/>
      <c r="J116" s="80" t="s">
        <v>346</v>
      </c>
    </row>
    <row r="117" spans="1:10" s="61" customFormat="1" ht="15" outlineLevel="1">
      <c r="A117" s="66"/>
      <c r="B117" s="67">
        <v>1</v>
      </c>
      <c r="C117" s="75" t="s">
        <v>348</v>
      </c>
      <c r="D117" s="581" t="s">
        <v>349</v>
      </c>
      <c r="E117" s="582"/>
      <c r="F117" s="588"/>
      <c r="G117" s="589"/>
      <c r="H117" s="590"/>
      <c r="I117" s="591"/>
      <c r="J117" s="82">
        <f>SUM(J119:J122)</f>
        <v>0</v>
      </c>
    </row>
    <row r="118" spans="1:10" s="61" customFormat="1" ht="15" outlineLevel="1">
      <c r="A118" s="66"/>
      <c r="B118" s="67"/>
      <c r="C118" s="75" t="s">
        <v>350</v>
      </c>
      <c r="D118" s="581"/>
      <c r="E118" s="582"/>
      <c r="F118" s="588"/>
      <c r="G118" s="589"/>
      <c r="H118" s="590"/>
      <c r="I118" s="591"/>
      <c r="J118" s="82"/>
    </row>
    <row r="119" spans="1:10" s="61" customFormat="1" ht="15" outlineLevel="1">
      <c r="A119" s="66"/>
      <c r="B119" s="67"/>
      <c r="C119" s="75"/>
      <c r="D119" s="581"/>
      <c r="E119" s="582"/>
      <c r="F119" s="588"/>
      <c r="G119" s="589"/>
      <c r="H119" s="590"/>
      <c r="I119" s="591"/>
      <c r="J119" s="82">
        <f>F119*H119</f>
        <v>0</v>
      </c>
    </row>
    <row r="120" spans="1:10" s="61" customFormat="1" ht="15" outlineLevel="1">
      <c r="A120" s="66"/>
      <c r="B120" s="67"/>
      <c r="C120" s="75"/>
      <c r="D120" s="581"/>
      <c r="E120" s="582"/>
      <c r="F120" s="588"/>
      <c r="G120" s="589"/>
      <c r="H120" s="590"/>
      <c r="I120" s="591"/>
      <c r="J120" s="82">
        <f>F120*H120</f>
        <v>0</v>
      </c>
    </row>
    <row r="121" spans="1:10" s="61" customFormat="1" ht="15" outlineLevel="1">
      <c r="A121" s="66"/>
      <c r="B121" s="67"/>
      <c r="C121" s="75"/>
      <c r="D121" s="581"/>
      <c r="E121" s="582"/>
      <c r="F121" s="588"/>
      <c r="G121" s="589"/>
      <c r="H121" s="590"/>
      <c r="I121" s="591"/>
      <c r="J121" s="82">
        <f>F121*H121</f>
        <v>0</v>
      </c>
    </row>
    <row r="122" spans="1:10" s="61" customFormat="1" ht="15" outlineLevel="1">
      <c r="A122" s="66"/>
      <c r="B122" s="67"/>
      <c r="C122" s="75"/>
      <c r="D122" s="581"/>
      <c r="E122" s="582"/>
      <c r="F122" s="588"/>
      <c r="G122" s="589"/>
      <c r="H122" s="590"/>
      <c r="I122" s="591"/>
      <c r="J122" s="82">
        <f>F122*H122</f>
        <v>0</v>
      </c>
    </row>
    <row r="123" spans="1:10" s="61" customFormat="1" ht="15.75" outlineLevel="1">
      <c r="A123" s="83" t="s">
        <v>313</v>
      </c>
      <c r="B123" s="84"/>
      <c r="C123" s="566" t="s">
        <v>313</v>
      </c>
      <c r="D123" s="566"/>
      <c r="E123" s="566"/>
      <c r="F123" s="566"/>
      <c r="G123" s="566"/>
      <c r="H123" s="566"/>
      <c r="I123" s="567"/>
      <c r="J123" s="76">
        <f>J117</f>
        <v>0</v>
      </c>
    </row>
    <row r="124" spans="1:10" s="61" customFormat="1" ht="25.5" customHeight="1">
      <c r="A124" s="568" t="s">
        <v>511</v>
      </c>
      <c r="B124" s="550"/>
      <c r="C124" s="550"/>
      <c r="D124" s="550"/>
      <c r="E124" s="550"/>
      <c r="F124" s="550"/>
      <c r="G124" s="550"/>
      <c r="H124" s="550"/>
      <c r="I124" s="550"/>
      <c r="J124" s="587"/>
    </row>
    <row r="125" spans="1:10" ht="26.25">
      <c r="A125" s="77"/>
      <c r="B125" s="78" t="s">
        <v>297</v>
      </c>
      <c r="C125" s="63" t="s">
        <v>444</v>
      </c>
      <c r="D125" s="551" t="s">
        <v>445</v>
      </c>
      <c r="E125" s="553"/>
      <c r="F125" s="551" t="s">
        <v>345</v>
      </c>
      <c r="G125" s="553"/>
      <c r="H125" s="551" t="s">
        <v>446</v>
      </c>
      <c r="I125" s="553"/>
      <c r="J125" s="63" t="s">
        <v>341</v>
      </c>
    </row>
    <row r="126" spans="1:10" ht="13.5">
      <c r="A126" s="77"/>
      <c r="B126" s="80">
        <v>1</v>
      </c>
      <c r="C126" s="80">
        <v>2</v>
      </c>
      <c r="D126" s="538">
        <v>3</v>
      </c>
      <c r="E126" s="539"/>
      <c r="F126" s="538">
        <v>4</v>
      </c>
      <c r="G126" s="539"/>
      <c r="H126" s="538">
        <v>5</v>
      </c>
      <c r="I126" s="539"/>
      <c r="J126" s="80" t="s">
        <v>363</v>
      </c>
    </row>
    <row r="127" spans="1:10" s="94" customFormat="1" ht="30.75" outlineLevel="1">
      <c r="A127" s="90"/>
      <c r="B127" s="91">
        <v>1</v>
      </c>
      <c r="C127" s="90" t="s">
        <v>447</v>
      </c>
      <c r="D127" s="619">
        <f>D128+D129</f>
        <v>0</v>
      </c>
      <c r="E127" s="620"/>
      <c r="F127" s="621" t="s">
        <v>320</v>
      </c>
      <c r="G127" s="622"/>
      <c r="H127" s="623">
        <v>160</v>
      </c>
      <c r="I127" s="624"/>
      <c r="J127" s="116">
        <f>J128+J129</f>
        <v>0</v>
      </c>
    </row>
    <row r="128" spans="1:10" s="61" customFormat="1" ht="15" outlineLevel="1">
      <c r="A128" s="66"/>
      <c r="B128" s="67"/>
      <c r="C128" s="66"/>
      <c r="D128" s="585"/>
      <c r="E128" s="586"/>
      <c r="F128" s="588"/>
      <c r="G128" s="589"/>
      <c r="H128" s="590"/>
      <c r="I128" s="591"/>
      <c r="J128" s="82"/>
    </row>
    <row r="129" spans="1:10" s="61" customFormat="1" ht="15" outlineLevel="1">
      <c r="A129" s="66"/>
      <c r="B129" s="67"/>
      <c r="C129" s="66"/>
      <c r="D129" s="585"/>
      <c r="E129" s="586"/>
      <c r="F129" s="588"/>
      <c r="G129" s="589"/>
      <c r="H129" s="590"/>
      <c r="I129" s="591"/>
      <c r="J129" s="82"/>
    </row>
    <row r="130" spans="1:10" s="94" customFormat="1" ht="30.75" outlineLevel="1">
      <c r="A130" s="90"/>
      <c r="B130" s="91">
        <v>2</v>
      </c>
      <c r="C130" s="90" t="s">
        <v>450</v>
      </c>
      <c r="D130" s="619">
        <f>D131+D132</f>
        <v>0</v>
      </c>
      <c r="E130" s="620"/>
      <c r="F130" s="621" t="s">
        <v>320</v>
      </c>
      <c r="G130" s="622"/>
      <c r="H130" s="623">
        <v>160</v>
      </c>
      <c r="I130" s="624"/>
      <c r="J130" s="116">
        <f>J131+J132</f>
        <v>0</v>
      </c>
    </row>
    <row r="131" spans="1:10" s="61" customFormat="1" ht="15" outlineLevel="1">
      <c r="A131" s="66"/>
      <c r="B131" s="67"/>
      <c r="C131" s="66"/>
      <c r="D131" s="585"/>
      <c r="E131" s="586"/>
      <c r="F131" s="588"/>
      <c r="G131" s="589"/>
      <c r="H131" s="590"/>
      <c r="I131" s="591"/>
      <c r="J131" s="82">
        <f>D131*F131*H131</f>
        <v>0</v>
      </c>
    </row>
    <row r="132" spans="1:10" s="61" customFormat="1" ht="15" outlineLevel="1">
      <c r="A132" s="66"/>
      <c r="B132" s="67"/>
      <c r="C132" s="66"/>
      <c r="D132" s="585"/>
      <c r="E132" s="586"/>
      <c r="F132" s="588"/>
      <c r="G132" s="589"/>
      <c r="H132" s="590"/>
      <c r="I132" s="591"/>
      <c r="J132" s="82">
        <f>D132*F132*H132</f>
        <v>0</v>
      </c>
    </row>
    <row r="133" spans="1:10" s="61" customFormat="1" ht="15.75" outlineLevel="1">
      <c r="A133" s="83" t="s">
        <v>313</v>
      </c>
      <c r="B133" s="84"/>
      <c r="C133" s="566" t="s">
        <v>313</v>
      </c>
      <c r="D133" s="566"/>
      <c r="E133" s="566"/>
      <c r="F133" s="566"/>
      <c r="G133" s="566"/>
      <c r="H133" s="566"/>
      <c r="I133" s="567"/>
      <c r="J133" s="76">
        <f>J127+J130</f>
        <v>0</v>
      </c>
    </row>
    <row r="134" spans="1:10" s="61" customFormat="1" ht="27" customHeight="1">
      <c r="A134" s="568" t="s">
        <v>512</v>
      </c>
      <c r="B134" s="550"/>
      <c r="C134" s="550"/>
      <c r="D134" s="550"/>
      <c r="E134" s="550"/>
      <c r="F134" s="550"/>
      <c r="G134" s="550"/>
      <c r="H134" s="550"/>
      <c r="I134" s="550"/>
      <c r="J134" s="587"/>
    </row>
    <row r="135" spans="1:10" s="120" customFormat="1" ht="30" customHeight="1">
      <c r="A135" s="117"/>
      <c r="B135" s="118" t="s">
        <v>297</v>
      </c>
      <c r="C135" s="119" t="s">
        <v>336</v>
      </c>
      <c r="D135" s="625" t="s">
        <v>451</v>
      </c>
      <c r="E135" s="626"/>
      <c r="F135" s="625" t="s">
        <v>452</v>
      </c>
      <c r="G135" s="626"/>
      <c r="H135" s="625" t="s">
        <v>347</v>
      </c>
      <c r="I135" s="626"/>
      <c r="J135" s="119" t="s">
        <v>341</v>
      </c>
    </row>
    <row r="136" spans="1:10" s="120" customFormat="1" ht="27">
      <c r="A136" s="117"/>
      <c r="B136" s="121">
        <v>1</v>
      </c>
      <c r="C136" s="121">
        <v>2</v>
      </c>
      <c r="D136" s="627">
        <v>3</v>
      </c>
      <c r="E136" s="628"/>
      <c r="F136" s="627">
        <v>4</v>
      </c>
      <c r="G136" s="628"/>
      <c r="H136" s="627">
        <v>5</v>
      </c>
      <c r="I136" s="628"/>
      <c r="J136" s="121" t="s">
        <v>453</v>
      </c>
    </row>
    <row r="137" spans="1:10" s="61" customFormat="1" ht="15" outlineLevel="1">
      <c r="A137" s="66"/>
      <c r="B137" s="67">
        <v>1</v>
      </c>
      <c r="C137" s="75" t="s">
        <v>454</v>
      </c>
      <c r="D137" s="585"/>
      <c r="E137" s="586"/>
      <c r="F137" s="588"/>
      <c r="G137" s="589"/>
      <c r="H137" s="590"/>
      <c r="I137" s="591"/>
      <c r="J137" s="82">
        <f>J139+J142</f>
        <v>0</v>
      </c>
    </row>
    <row r="138" spans="1:10" s="61" customFormat="1" ht="30.75" outlineLevel="1">
      <c r="A138" s="66"/>
      <c r="B138" s="67"/>
      <c r="C138" s="66" t="s">
        <v>455</v>
      </c>
      <c r="D138" s="585"/>
      <c r="E138" s="586"/>
      <c r="F138" s="588"/>
      <c r="G138" s="589"/>
      <c r="H138" s="590"/>
      <c r="I138" s="591"/>
      <c r="J138" s="82"/>
    </row>
    <row r="139" spans="1:10" s="61" customFormat="1" ht="15" outlineLevel="1">
      <c r="A139" s="66"/>
      <c r="B139" s="67"/>
      <c r="C139" s="75"/>
      <c r="D139" s="585"/>
      <c r="E139" s="586"/>
      <c r="F139" s="588"/>
      <c r="G139" s="589"/>
      <c r="H139" s="590"/>
      <c r="I139" s="591"/>
      <c r="J139" s="82">
        <f>F139*D139/100*H139*9/1000</f>
        <v>0</v>
      </c>
    </row>
    <row r="140" spans="1:10" s="61" customFormat="1" ht="15" outlineLevel="1">
      <c r="A140" s="66"/>
      <c r="B140" s="67"/>
      <c r="C140" s="75"/>
      <c r="D140" s="585"/>
      <c r="E140" s="586"/>
      <c r="F140" s="588"/>
      <c r="G140" s="589"/>
      <c r="H140" s="590"/>
      <c r="I140" s="591"/>
      <c r="J140" s="82">
        <f>F140*D140/100*H140*9/1000</f>
        <v>0</v>
      </c>
    </row>
    <row r="141" spans="1:10" s="61" customFormat="1" ht="30.75" outlineLevel="1">
      <c r="A141" s="66"/>
      <c r="B141" s="67">
        <v>2</v>
      </c>
      <c r="C141" s="66" t="s">
        <v>456</v>
      </c>
      <c r="D141" s="585"/>
      <c r="E141" s="586"/>
      <c r="F141" s="588"/>
      <c r="G141" s="589"/>
      <c r="H141" s="590"/>
      <c r="I141" s="591"/>
      <c r="J141" s="82">
        <f>SUM(J143:J144)</f>
        <v>0</v>
      </c>
    </row>
    <row r="142" spans="1:10" s="61" customFormat="1" ht="30.75" outlineLevel="1">
      <c r="A142" s="66"/>
      <c r="B142" s="67"/>
      <c r="C142" s="66" t="s">
        <v>455</v>
      </c>
      <c r="D142" s="585"/>
      <c r="E142" s="586"/>
      <c r="F142" s="588"/>
      <c r="G142" s="589"/>
      <c r="H142" s="590"/>
      <c r="I142" s="591"/>
      <c r="J142" s="82"/>
    </row>
    <row r="143" spans="1:10" s="61" customFormat="1" ht="15" outlineLevel="1">
      <c r="A143" s="66"/>
      <c r="B143" s="67"/>
      <c r="C143" s="75"/>
      <c r="D143" s="585"/>
      <c r="E143" s="586"/>
      <c r="F143" s="588"/>
      <c r="G143" s="589"/>
      <c r="H143" s="590"/>
      <c r="I143" s="591"/>
      <c r="J143" s="82"/>
    </row>
    <row r="144" spans="1:10" s="61" customFormat="1" ht="15" outlineLevel="1">
      <c r="A144" s="66"/>
      <c r="B144" s="67"/>
      <c r="C144" s="75"/>
      <c r="D144" s="585"/>
      <c r="E144" s="586"/>
      <c r="F144" s="588"/>
      <c r="G144" s="589"/>
      <c r="H144" s="590"/>
      <c r="I144" s="591"/>
      <c r="J144" s="82"/>
    </row>
    <row r="145" spans="1:10" s="61" customFormat="1" ht="15.75" outlineLevel="1">
      <c r="A145" s="83" t="s">
        <v>313</v>
      </c>
      <c r="B145" s="84"/>
      <c r="C145" s="566" t="s">
        <v>313</v>
      </c>
      <c r="D145" s="566"/>
      <c r="E145" s="566"/>
      <c r="F145" s="566"/>
      <c r="G145" s="566"/>
      <c r="H145" s="566"/>
      <c r="I145" s="567"/>
      <c r="J145" s="76">
        <f>J137+J141</f>
        <v>0</v>
      </c>
    </row>
    <row r="146" spans="1:10" s="61" customFormat="1" ht="28.5" customHeight="1">
      <c r="A146" s="568" t="s">
        <v>513</v>
      </c>
      <c r="B146" s="550"/>
      <c r="C146" s="550"/>
      <c r="D146" s="550"/>
      <c r="E146" s="550"/>
      <c r="F146" s="550"/>
      <c r="G146" s="550"/>
      <c r="H146" s="550"/>
      <c r="I146" s="550"/>
      <c r="J146" s="587"/>
    </row>
    <row r="147" spans="1:10" ht="26.25">
      <c r="A147" s="77"/>
      <c r="B147" s="78" t="s">
        <v>297</v>
      </c>
      <c r="C147" s="63" t="s">
        <v>336</v>
      </c>
      <c r="D147" s="551" t="s">
        <v>337</v>
      </c>
      <c r="E147" s="553"/>
      <c r="F147" s="551" t="s">
        <v>338</v>
      </c>
      <c r="G147" s="553"/>
      <c r="H147" s="551" t="s">
        <v>347</v>
      </c>
      <c r="I147" s="553"/>
      <c r="J147" s="63" t="s">
        <v>341</v>
      </c>
    </row>
    <row r="148" spans="1:10" ht="13.5">
      <c r="A148" s="77"/>
      <c r="B148" s="80">
        <v>1</v>
      </c>
      <c r="C148" s="80">
        <v>2</v>
      </c>
      <c r="D148" s="538">
        <v>3</v>
      </c>
      <c r="E148" s="539"/>
      <c r="F148" s="538">
        <v>4</v>
      </c>
      <c r="G148" s="539"/>
      <c r="H148" s="538">
        <v>5</v>
      </c>
      <c r="I148" s="539"/>
      <c r="J148" s="80" t="s">
        <v>346</v>
      </c>
    </row>
    <row r="149" spans="1:10" s="61" customFormat="1" ht="15" outlineLevel="1">
      <c r="A149" s="66"/>
      <c r="B149" s="67">
        <v>1</v>
      </c>
      <c r="C149" s="66" t="s">
        <v>700</v>
      </c>
      <c r="D149" s="581" t="s">
        <v>605</v>
      </c>
      <c r="E149" s="582"/>
      <c r="F149" s="588">
        <v>120</v>
      </c>
      <c r="G149" s="589"/>
      <c r="H149" s="590">
        <v>500</v>
      </c>
      <c r="I149" s="591"/>
      <c r="J149" s="82">
        <f>F149*H149</f>
        <v>60000</v>
      </c>
    </row>
    <row r="150" spans="1:10" s="61" customFormat="1" ht="15" outlineLevel="1">
      <c r="A150" s="66"/>
      <c r="B150" s="67">
        <v>2</v>
      </c>
      <c r="C150" s="66"/>
      <c r="D150" s="581"/>
      <c r="E150" s="582"/>
      <c r="F150" s="588"/>
      <c r="G150" s="589"/>
      <c r="H150" s="590"/>
      <c r="I150" s="591"/>
      <c r="J150" s="82">
        <v>0</v>
      </c>
    </row>
    <row r="151" spans="1:10" s="61" customFormat="1" ht="15" outlineLevel="1">
      <c r="A151" s="66"/>
      <c r="B151" s="67"/>
      <c r="C151" s="66"/>
      <c r="D151" s="581"/>
      <c r="E151" s="582"/>
      <c r="F151" s="588"/>
      <c r="G151" s="589"/>
      <c r="H151" s="590"/>
      <c r="I151" s="591"/>
      <c r="J151" s="82">
        <f>F151*H151</f>
        <v>0</v>
      </c>
    </row>
    <row r="152" spans="1:10" s="61" customFormat="1" ht="15.75" outlineLevel="1">
      <c r="A152" s="83" t="s">
        <v>313</v>
      </c>
      <c r="B152" s="84"/>
      <c r="C152" s="566" t="s">
        <v>313</v>
      </c>
      <c r="D152" s="566"/>
      <c r="E152" s="566"/>
      <c r="F152" s="566"/>
      <c r="G152" s="566"/>
      <c r="H152" s="566"/>
      <c r="I152" s="567"/>
      <c r="J152" s="76">
        <f>SUM(J149:J151)</f>
        <v>60000</v>
      </c>
    </row>
    <row r="153" spans="1:10" s="61" customFormat="1" ht="28.5" customHeight="1">
      <c r="A153" s="568" t="s">
        <v>514</v>
      </c>
      <c r="B153" s="550"/>
      <c r="C153" s="550"/>
      <c r="D153" s="550"/>
      <c r="E153" s="550"/>
      <c r="F153" s="550"/>
      <c r="G153" s="550"/>
      <c r="H153" s="550"/>
      <c r="I153" s="550"/>
      <c r="J153" s="587"/>
    </row>
    <row r="154" spans="1:10" ht="26.25">
      <c r="A154" s="77"/>
      <c r="B154" s="78" t="s">
        <v>297</v>
      </c>
      <c r="C154" s="63" t="s">
        <v>336</v>
      </c>
      <c r="D154" s="551" t="s">
        <v>337</v>
      </c>
      <c r="E154" s="553"/>
      <c r="F154" s="551" t="s">
        <v>338</v>
      </c>
      <c r="G154" s="553"/>
      <c r="H154" s="551" t="s">
        <v>347</v>
      </c>
      <c r="I154" s="553"/>
      <c r="J154" s="63" t="s">
        <v>341</v>
      </c>
    </row>
    <row r="155" spans="1:10" ht="13.5">
      <c r="A155" s="77"/>
      <c r="B155" s="80">
        <v>1</v>
      </c>
      <c r="C155" s="80">
        <v>2</v>
      </c>
      <c r="D155" s="538">
        <v>3</v>
      </c>
      <c r="E155" s="539"/>
      <c r="F155" s="538">
        <v>4</v>
      </c>
      <c r="G155" s="539"/>
      <c r="H155" s="538">
        <v>5</v>
      </c>
      <c r="I155" s="539"/>
      <c r="J155" s="80" t="s">
        <v>346</v>
      </c>
    </row>
    <row r="156" spans="1:10" s="61" customFormat="1" ht="15" outlineLevel="1">
      <c r="A156" s="66"/>
      <c r="B156" s="67">
        <v>1</v>
      </c>
      <c r="C156" s="75" t="s">
        <v>606</v>
      </c>
      <c r="D156" s="581" t="s">
        <v>607</v>
      </c>
      <c r="E156" s="582"/>
      <c r="F156" s="588">
        <v>40</v>
      </c>
      <c r="G156" s="589"/>
      <c r="H156" s="590">
        <v>500</v>
      </c>
      <c r="I156" s="591"/>
      <c r="J156" s="82">
        <f>F156*H156</f>
        <v>20000</v>
      </c>
    </row>
    <row r="157" spans="1:10" s="61" customFormat="1" ht="15" outlineLevel="1">
      <c r="A157" s="66"/>
      <c r="B157" s="67">
        <v>2</v>
      </c>
      <c r="C157" s="66" t="s">
        <v>608</v>
      </c>
      <c r="D157" s="581" t="s">
        <v>607</v>
      </c>
      <c r="E157" s="582"/>
      <c r="F157" s="588">
        <v>50</v>
      </c>
      <c r="G157" s="589"/>
      <c r="H157" s="590">
        <v>200</v>
      </c>
      <c r="I157" s="591"/>
      <c r="J157" s="82">
        <f>F157*H157</f>
        <v>10000</v>
      </c>
    </row>
    <row r="158" spans="1:10" s="61" customFormat="1" ht="15" outlineLevel="1">
      <c r="A158" s="66"/>
      <c r="B158" s="67">
        <v>3</v>
      </c>
      <c r="C158" s="66" t="s">
        <v>703</v>
      </c>
      <c r="D158" s="581" t="s">
        <v>607</v>
      </c>
      <c r="E158" s="582"/>
      <c r="F158" s="588">
        <v>10</v>
      </c>
      <c r="G158" s="589"/>
      <c r="H158" s="590">
        <v>514</v>
      </c>
      <c r="I158" s="591"/>
      <c r="J158" s="82">
        <f>F158*H158</f>
        <v>5140</v>
      </c>
    </row>
    <row r="159" spans="1:10" s="61" customFormat="1" ht="15" outlineLevel="1">
      <c r="A159" s="66"/>
      <c r="B159" s="67"/>
      <c r="C159" s="66"/>
      <c r="D159" s="581"/>
      <c r="E159" s="582"/>
      <c r="F159" s="588"/>
      <c r="G159" s="589"/>
      <c r="H159" s="590"/>
      <c r="I159" s="591"/>
      <c r="J159" s="82">
        <f>F159*H159</f>
        <v>0</v>
      </c>
    </row>
    <row r="160" spans="1:10" s="61" customFormat="1" ht="15.75" outlineLevel="1">
      <c r="A160" s="83" t="s">
        <v>313</v>
      </c>
      <c r="B160" s="84"/>
      <c r="C160" s="566" t="s">
        <v>313</v>
      </c>
      <c r="D160" s="566"/>
      <c r="E160" s="566"/>
      <c r="F160" s="566"/>
      <c r="G160" s="566"/>
      <c r="H160" s="566"/>
      <c r="I160" s="567"/>
      <c r="J160" s="76">
        <f>SUM(J156:J159)</f>
        <v>35140</v>
      </c>
    </row>
    <row r="161" spans="1:10" s="61" customFormat="1" ht="28.5" customHeight="1">
      <c r="A161" s="568" t="s">
        <v>515</v>
      </c>
      <c r="B161" s="550"/>
      <c r="C161" s="550"/>
      <c r="D161" s="550"/>
      <c r="E161" s="550"/>
      <c r="F161" s="550"/>
      <c r="G161" s="550"/>
      <c r="H161" s="550"/>
      <c r="I161" s="550"/>
      <c r="J161" s="587"/>
    </row>
    <row r="162" spans="1:10" ht="26.25">
      <c r="A162" s="77"/>
      <c r="B162" s="78" t="s">
        <v>297</v>
      </c>
      <c r="C162" s="63" t="s">
        <v>336</v>
      </c>
      <c r="D162" s="551" t="s">
        <v>337</v>
      </c>
      <c r="E162" s="553"/>
      <c r="F162" s="551" t="s">
        <v>338</v>
      </c>
      <c r="G162" s="553"/>
      <c r="H162" s="551" t="s">
        <v>347</v>
      </c>
      <c r="I162" s="553"/>
      <c r="J162" s="63" t="s">
        <v>341</v>
      </c>
    </row>
    <row r="163" spans="1:10" ht="13.5">
      <c r="A163" s="77"/>
      <c r="B163" s="80">
        <v>1</v>
      </c>
      <c r="C163" s="80">
        <v>2</v>
      </c>
      <c r="D163" s="538">
        <v>3</v>
      </c>
      <c r="E163" s="539"/>
      <c r="F163" s="538">
        <v>4</v>
      </c>
      <c r="G163" s="539"/>
      <c r="H163" s="538">
        <v>5</v>
      </c>
      <c r="I163" s="539"/>
      <c r="J163" s="80" t="s">
        <v>346</v>
      </c>
    </row>
    <row r="164" spans="1:10" s="61" customFormat="1" ht="15" outlineLevel="1">
      <c r="A164" s="66"/>
      <c r="B164" s="67">
        <v>1</v>
      </c>
      <c r="C164" s="75" t="s">
        <v>609</v>
      </c>
      <c r="D164" s="581" t="s">
        <v>607</v>
      </c>
      <c r="E164" s="582"/>
      <c r="F164" s="588">
        <v>600</v>
      </c>
      <c r="G164" s="589"/>
      <c r="H164" s="590">
        <v>100</v>
      </c>
      <c r="I164" s="591"/>
      <c r="J164" s="82">
        <v>59145.02</v>
      </c>
    </row>
    <row r="165" spans="1:10" s="61" customFormat="1" ht="15" outlineLevel="1">
      <c r="A165" s="66"/>
      <c r="B165" s="67">
        <v>2</v>
      </c>
      <c r="C165" s="66" t="s">
        <v>610</v>
      </c>
      <c r="D165" s="581" t="s">
        <v>607</v>
      </c>
      <c r="E165" s="582"/>
      <c r="F165" s="588"/>
      <c r="G165" s="589"/>
      <c r="H165" s="590"/>
      <c r="I165" s="591"/>
      <c r="J165" s="82">
        <f aca="true" t="shared" si="4" ref="J165:J171">F165*H165</f>
        <v>0</v>
      </c>
    </row>
    <row r="166" spans="1:10" s="61" customFormat="1" ht="15" outlineLevel="1">
      <c r="A166" s="66"/>
      <c r="B166" s="67">
        <v>3</v>
      </c>
      <c r="C166" s="66" t="s">
        <v>611</v>
      </c>
      <c r="D166" s="581" t="s">
        <v>607</v>
      </c>
      <c r="E166" s="582"/>
      <c r="F166" s="588">
        <v>50</v>
      </c>
      <c r="G166" s="589"/>
      <c r="H166" s="590">
        <v>258</v>
      </c>
      <c r="I166" s="591"/>
      <c r="J166" s="82">
        <f t="shared" si="4"/>
        <v>12900</v>
      </c>
    </row>
    <row r="167" spans="1:10" s="61" customFormat="1" ht="15" outlineLevel="1">
      <c r="A167" s="66"/>
      <c r="B167" s="67">
        <v>4</v>
      </c>
      <c r="C167" s="66" t="s">
        <v>612</v>
      </c>
      <c r="D167" s="581" t="s">
        <v>607</v>
      </c>
      <c r="E167" s="582"/>
      <c r="F167" s="588"/>
      <c r="G167" s="589"/>
      <c r="H167" s="590"/>
      <c r="I167" s="591"/>
      <c r="J167" s="82">
        <f t="shared" si="4"/>
        <v>0</v>
      </c>
    </row>
    <row r="168" spans="1:10" s="61" customFormat="1" ht="15" outlineLevel="1">
      <c r="A168" s="66"/>
      <c r="B168" s="67">
        <v>5</v>
      </c>
      <c r="C168" s="66" t="s">
        <v>613</v>
      </c>
      <c r="D168" s="581" t="s">
        <v>607</v>
      </c>
      <c r="E168" s="582"/>
      <c r="F168" s="588">
        <v>20</v>
      </c>
      <c r="G168" s="589"/>
      <c r="H168" s="588">
        <v>506.9</v>
      </c>
      <c r="I168" s="589"/>
      <c r="J168" s="82">
        <f t="shared" si="4"/>
        <v>10138</v>
      </c>
    </row>
    <row r="169" spans="1:10" s="61" customFormat="1" ht="15" outlineLevel="1">
      <c r="A169" s="66"/>
      <c r="B169" s="67">
        <v>6</v>
      </c>
      <c r="C169" s="66" t="s">
        <v>683</v>
      </c>
      <c r="D169" s="581" t="s">
        <v>607</v>
      </c>
      <c r="E169" s="582"/>
      <c r="F169" s="588"/>
      <c r="G169" s="589"/>
      <c r="H169" s="590"/>
      <c r="I169" s="591"/>
      <c r="J169" s="82">
        <f t="shared" si="4"/>
        <v>0</v>
      </c>
    </row>
    <row r="170" spans="1:10" s="61" customFormat="1" ht="15" outlineLevel="1">
      <c r="A170" s="66"/>
      <c r="B170" s="67"/>
      <c r="C170" s="66"/>
      <c r="D170" s="581"/>
      <c r="E170" s="582"/>
      <c r="F170" s="588"/>
      <c r="G170" s="589"/>
      <c r="H170" s="590"/>
      <c r="I170" s="591"/>
      <c r="J170" s="82">
        <f t="shared" si="4"/>
        <v>0</v>
      </c>
    </row>
    <row r="171" spans="1:10" s="61" customFormat="1" ht="15" outlineLevel="1">
      <c r="A171" s="66"/>
      <c r="B171" s="67"/>
      <c r="C171" s="66"/>
      <c r="D171" s="581"/>
      <c r="E171" s="582"/>
      <c r="F171" s="588"/>
      <c r="G171" s="589"/>
      <c r="H171" s="590"/>
      <c r="I171" s="591"/>
      <c r="J171" s="82">
        <f t="shared" si="4"/>
        <v>0</v>
      </c>
    </row>
    <row r="172" spans="1:10" s="61" customFormat="1" ht="15" outlineLevel="1">
      <c r="A172" s="66"/>
      <c r="B172" s="67"/>
      <c r="C172" s="66"/>
      <c r="D172" s="581"/>
      <c r="E172" s="582"/>
      <c r="F172" s="588"/>
      <c r="G172" s="589"/>
      <c r="H172" s="590"/>
      <c r="I172" s="591"/>
      <c r="J172" s="82"/>
    </row>
    <row r="173" spans="1:10" s="61" customFormat="1" ht="15.75" outlineLevel="1">
      <c r="A173" s="83" t="s">
        <v>313</v>
      </c>
      <c r="B173" s="84"/>
      <c r="C173" s="566" t="s">
        <v>313</v>
      </c>
      <c r="D173" s="566"/>
      <c r="E173" s="566"/>
      <c r="F173" s="566"/>
      <c r="G173" s="566"/>
      <c r="H173" s="566"/>
      <c r="I173" s="567"/>
      <c r="J173" s="76">
        <f>SUM(J164:J172)</f>
        <v>82183.01999999999</v>
      </c>
    </row>
    <row r="174" spans="3:10" s="61" customFormat="1" ht="21" customHeight="1">
      <c r="C174" s="594" t="s">
        <v>354</v>
      </c>
      <c r="D174" s="594"/>
      <c r="E174" s="594"/>
      <c r="F174" s="594"/>
      <c r="G174" s="594"/>
      <c r="H174" s="594"/>
      <c r="I174" s="595"/>
      <c r="J174" s="102">
        <f>J24+J34+J37+J45+J77+J91+J107+J113+J123+J173+J133+J145+J152+J160</f>
        <v>2761709.0999999996</v>
      </c>
    </row>
    <row r="177" spans="2:10" ht="12.75">
      <c r="B177" s="79" t="s">
        <v>144</v>
      </c>
      <c r="D177" s="123"/>
      <c r="E177" s="123"/>
      <c r="F177" s="124"/>
      <c r="I177" s="535" t="s">
        <v>592</v>
      </c>
      <c r="J177" s="535"/>
    </row>
    <row r="178" spans="9:10" ht="12.75">
      <c r="I178" s="534" t="s">
        <v>355</v>
      </c>
      <c r="J178" s="534"/>
    </row>
    <row r="180" spans="2:10" ht="12.75">
      <c r="B180" s="79" t="s">
        <v>356</v>
      </c>
      <c r="D180" s="123"/>
      <c r="E180" s="123"/>
      <c r="F180" s="124"/>
      <c r="I180" s="535" t="s">
        <v>593</v>
      </c>
      <c r="J180" s="535"/>
    </row>
    <row r="181" spans="9:10" ht="12.75">
      <c r="I181" s="534" t="s">
        <v>355</v>
      </c>
      <c r="J181" s="534"/>
    </row>
    <row r="183" spans="2:10" ht="12.75">
      <c r="B183" s="79" t="s">
        <v>357</v>
      </c>
      <c r="C183" s="123" t="s">
        <v>594</v>
      </c>
      <c r="D183" s="123"/>
      <c r="F183" s="124"/>
      <c r="G183" s="123"/>
      <c r="I183" s="535" t="s">
        <v>593</v>
      </c>
      <c r="J183" s="535"/>
    </row>
    <row r="184" spans="3:10" ht="12.75">
      <c r="C184" s="536" t="s">
        <v>146</v>
      </c>
      <c r="D184" s="536"/>
      <c r="F184" s="537" t="s">
        <v>149</v>
      </c>
      <c r="G184" s="537"/>
      <c r="I184" s="534" t="s">
        <v>355</v>
      </c>
      <c r="J184" s="534"/>
    </row>
    <row r="186" ht="12.75">
      <c r="B186" s="79" t="s">
        <v>358</v>
      </c>
    </row>
  </sheetData>
  <sheetProtection/>
  <mergeCells count="354">
    <mergeCell ref="D58:E58"/>
    <mergeCell ref="H58:I58"/>
    <mergeCell ref="D59:E59"/>
    <mergeCell ref="H59:I59"/>
    <mergeCell ref="D60:E60"/>
    <mergeCell ref="H60:I60"/>
    <mergeCell ref="I177:J177"/>
    <mergeCell ref="I180:J180"/>
    <mergeCell ref="I183:J183"/>
    <mergeCell ref="C152:I152"/>
    <mergeCell ref="D150:E150"/>
    <mergeCell ref="F150:G150"/>
    <mergeCell ref="H150:I150"/>
    <mergeCell ref="D151:E151"/>
    <mergeCell ref="F151:G151"/>
    <mergeCell ref="H151:I151"/>
    <mergeCell ref="D149:E149"/>
    <mergeCell ref="F149:G149"/>
    <mergeCell ref="H149:I149"/>
    <mergeCell ref="C160:I160"/>
    <mergeCell ref="A146:J146"/>
    <mergeCell ref="D147:E147"/>
    <mergeCell ref="F147:G147"/>
    <mergeCell ref="H147:I147"/>
    <mergeCell ref="D148:E148"/>
    <mergeCell ref="F148:G148"/>
    <mergeCell ref="D158:E158"/>
    <mergeCell ref="F158:G158"/>
    <mergeCell ref="H158:I158"/>
    <mergeCell ref="D159:E159"/>
    <mergeCell ref="F159:G159"/>
    <mergeCell ref="H13:J13"/>
    <mergeCell ref="E14:G14"/>
    <mergeCell ref="H14:J14"/>
    <mergeCell ref="E15:G15"/>
    <mergeCell ref="H15:J15"/>
    <mergeCell ref="D44:E44"/>
    <mergeCell ref="H44:I44"/>
    <mergeCell ref="D43:E43"/>
    <mergeCell ref="H43:I43"/>
    <mergeCell ref="D36:E36"/>
    <mergeCell ref="I181:J181"/>
    <mergeCell ref="D144:E144"/>
    <mergeCell ref="F144:G144"/>
    <mergeCell ref="H144:I144"/>
    <mergeCell ref="C145:I145"/>
    <mergeCell ref="C184:D184"/>
    <mergeCell ref="F184:G184"/>
    <mergeCell ref="I184:J184"/>
    <mergeCell ref="A153:J153"/>
    <mergeCell ref="D154:E154"/>
    <mergeCell ref="F154:G154"/>
    <mergeCell ref="H159:I159"/>
    <mergeCell ref="D156:E156"/>
    <mergeCell ref="F156:G156"/>
    <mergeCell ref="C174:I174"/>
    <mergeCell ref="I178:J178"/>
    <mergeCell ref="H156:I156"/>
    <mergeCell ref="D157:E157"/>
    <mergeCell ref="F157:G157"/>
    <mergeCell ref="H157:I157"/>
    <mergeCell ref="D142:E142"/>
    <mergeCell ref="F142:G142"/>
    <mergeCell ref="H142:I142"/>
    <mergeCell ref="D143:E143"/>
    <mergeCell ref="F143:G143"/>
    <mergeCell ref="H143:I143"/>
    <mergeCell ref="D140:E140"/>
    <mergeCell ref="F140:G140"/>
    <mergeCell ref="H140:I140"/>
    <mergeCell ref="D141:E141"/>
    <mergeCell ref="F141:G141"/>
    <mergeCell ref="H141:I141"/>
    <mergeCell ref="D138:E138"/>
    <mergeCell ref="F138:G138"/>
    <mergeCell ref="H138:I138"/>
    <mergeCell ref="D139:E139"/>
    <mergeCell ref="F139:G139"/>
    <mergeCell ref="H139:I139"/>
    <mergeCell ref="D136:E136"/>
    <mergeCell ref="F136:G136"/>
    <mergeCell ref="H136:I136"/>
    <mergeCell ref="D137:E137"/>
    <mergeCell ref="F137:G137"/>
    <mergeCell ref="H137:I137"/>
    <mergeCell ref="H154:I154"/>
    <mergeCell ref="D155:E155"/>
    <mergeCell ref="F155:G155"/>
    <mergeCell ref="H155:I155"/>
    <mergeCell ref="H148:I148"/>
    <mergeCell ref="C133:I133"/>
    <mergeCell ref="A134:J134"/>
    <mergeCell ref="D135:E135"/>
    <mergeCell ref="F135:G135"/>
    <mergeCell ref="H135:I135"/>
    <mergeCell ref="D131:E131"/>
    <mergeCell ref="F131:G131"/>
    <mergeCell ref="H131:I131"/>
    <mergeCell ref="D132:E132"/>
    <mergeCell ref="F132:G132"/>
    <mergeCell ref="H132:I132"/>
    <mergeCell ref="D129:E129"/>
    <mergeCell ref="F129:G129"/>
    <mergeCell ref="H129:I129"/>
    <mergeCell ref="D130:E130"/>
    <mergeCell ref="F130:G130"/>
    <mergeCell ref="H130:I130"/>
    <mergeCell ref="H126:I126"/>
    <mergeCell ref="D127:E127"/>
    <mergeCell ref="F127:G127"/>
    <mergeCell ref="H127:I127"/>
    <mergeCell ref="D128:E128"/>
    <mergeCell ref="F128:G128"/>
    <mergeCell ref="H128:I128"/>
    <mergeCell ref="D172:E172"/>
    <mergeCell ref="F172:G172"/>
    <mergeCell ref="H172:I172"/>
    <mergeCell ref="C173:I173"/>
    <mergeCell ref="A124:J124"/>
    <mergeCell ref="D125:E125"/>
    <mergeCell ref="F125:G125"/>
    <mergeCell ref="H125:I125"/>
    <mergeCell ref="D170:E170"/>
    <mergeCell ref="F170:G170"/>
    <mergeCell ref="H170:I170"/>
    <mergeCell ref="D171:E171"/>
    <mergeCell ref="F171:G171"/>
    <mergeCell ref="H171:I171"/>
    <mergeCell ref="D168:E168"/>
    <mergeCell ref="F168:G168"/>
    <mergeCell ref="H168:I168"/>
    <mergeCell ref="D169:E169"/>
    <mergeCell ref="F169:G169"/>
    <mergeCell ref="H169:I169"/>
    <mergeCell ref="D166:E166"/>
    <mergeCell ref="F166:G166"/>
    <mergeCell ref="H166:I166"/>
    <mergeCell ref="D167:E167"/>
    <mergeCell ref="F167:G167"/>
    <mergeCell ref="H167:I167"/>
    <mergeCell ref="D164:E164"/>
    <mergeCell ref="F164:G164"/>
    <mergeCell ref="H164:I164"/>
    <mergeCell ref="D165:E165"/>
    <mergeCell ref="F165:G165"/>
    <mergeCell ref="H165:I165"/>
    <mergeCell ref="C123:I123"/>
    <mergeCell ref="A161:J161"/>
    <mergeCell ref="D162:E162"/>
    <mergeCell ref="F162:G162"/>
    <mergeCell ref="H162:I162"/>
    <mergeCell ref="D163:E163"/>
    <mergeCell ref="F163:G163"/>
    <mergeCell ref="H163:I163"/>
    <mergeCell ref="D126:E126"/>
    <mergeCell ref="F126:G126"/>
    <mergeCell ref="D121:E121"/>
    <mergeCell ref="F121:G121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C113:I113"/>
    <mergeCell ref="A114:J114"/>
    <mergeCell ref="D115:E115"/>
    <mergeCell ref="F115:G115"/>
    <mergeCell ref="H115:I115"/>
    <mergeCell ref="D116:E116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C105:F105"/>
    <mergeCell ref="H105:I105"/>
    <mergeCell ref="C106:F106"/>
    <mergeCell ref="H106:I106"/>
    <mergeCell ref="A107:I107"/>
    <mergeCell ref="A108:J108"/>
    <mergeCell ref="C102:F102"/>
    <mergeCell ref="H102:I102"/>
    <mergeCell ref="C103:F103"/>
    <mergeCell ref="H103:I103"/>
    <mergeCell ref="C104:F104"/>
    <mergeCell ref="H104:I104"/>
    <mergeCell ref="C99:F99"/>
    <mergeCell ref="H99:I99"/>
    <mergeCell ref="C100:F100"/>
    <mergeCell ref="H100:I100"/>
    <mergeCell ref="C101:F101"/>
    <mergeCell ref="H101:I101"/>
    <mergeCell ref="C96:F96"/>
    <mergeCell ref="H96:I96"/>
    <mergeCell ref="C97:F97"/>
    <mergeCell ref="H97:I97"/>
    <mergeCell ref="C98:F98"/>
    <mergeCell ref="H98:I98"/>
    <mergeCell ref="C93:F93"/>
    <mergeCell ref="H93:I93"/>
    <mergeCell ref="C94:F94"/>
    <mergeCell ref="H94:I94"/>
    <mergeCell ref="C95:F95"/>
    <mergeCell ref="H95:I95"/>
    <mergeCell ref="D89:E89"/>
    <mergeCell ref="H89:I89"/>
    <mergeCell ref="D90:E90"/>
    <mergeCell ref="H90:I90"/>
    <mergeCell ref="A91:I91"/>
    <mergeCell ref="A92:J92"/>
    <mergeCell ref="D86:E86"/>
    <mergeCell ref="H86:I86"/>
    <mergeCell ref="D87:E87"/>
    <mergeCell ref="H87:I87"/>
    <mergeCell ref="D88:E88"/>
    <mergeCell ref="H88:I88"/>
    <mergeCell ref="D83:E83"/>
    <mergeCell ref="H83:I83"/>
    <mergeCell ref="D84:E84"/>
    <mergeCell ref="H84:I84"/>
    <mergeCell ref="D85:E85"/>
    <mergeCell ref="H85:I85"/>
    <mergeCell ref="D80:E80"/>
    <mergeCell ref="H80:I80"/>
    <mergeCell ref="D81:E81"/>
    <mergeCell ref="H81:I81"/>
    <mergeCell ref="D82:E82"/>
    <mergeCell ref="H82:I82"/>
    <mergeCell ref="D74:E74"/>
    <mergeCell ref="H74:I74"/>
    <mergeCell ref="A77:I77"/>
    <mergeCell ref="A78:J78"/>
    <mergeCell ref="D79:E79"/>
    <mergeCell ref="H79:I79"/>
    <mergeCell ref="D75:E75"/>
    <mergeCell ref="H75:I75"/>
    <mergeCell ref="D76:E76"/>
    <mergeCell ref="H76:I76"/>
    <mergeCell ref="D71:E71"/>
    <mergeCell ref="H71:I71"/>
    <mergeCell ref="D72:E72"/>
    <mergeCell ref="H72:I72"/>
    <mergeCell ref="D73:E73"/>
    <mergeCell ref="H73:I73"/>
    <mergeCell ref="D68:E68"/>
    <mergeCell ref="H68:I68"/>
    <mergeCell ref="D69:E69"/>
    <mergeCell ref="H69:I69"/>
    <mergeCell ref="D70:E70"/>
    <mergeCell ref="H70:I70"/>
    <mergeCell ref="D65:E65"/>
    <mergeCell ref="H65:I65"/>
    <mergeCell ref="D66:E66"/>
    <mergeCell ref="H66:I66"/>
    <mergeCell ref="D67:E67"/>
    <mergeCell ref="H67:I67"/>
    <mergeCell ref="D62:E62"/>
    <mergeCell ref="H62:I62"/>
    <mergeCell ref="D63:E63"/>
    <mergeCell ref="H63:I63"/>
    <mergeCell ref="D64:E64"/>
    <mergeCell ref="H64:I64"/>
    <mergeCell ref="D54:E54"/>
    <mergeCell ref="H54:I54"/>
    <mergeCell ref="D55:E55"/>
    <mergeCell ref="H55:I55"/>
    <mergeCell ref="D61:E61"/>
    <mergeCell ref="H61:I61"/>
    <mergeCell ref="D56:E56"/>
    <mergeCell ref="H56:I56"/>
    <mergeCell ref="D57:E57"/>
    <mergeCell ref="H57:I57"/>
    <mergeCell ref="D51:E51"/>
    <mergeCell ref="H51:I51"/>
    <mergeCell ref="D52:E52"/>
    <mergeCell ref="H52:I52"/>
    <mergeCell ref="D53:E53"/>
    <mergeCell ref="H53:I53"/>
    <mergeCell ref="D48:E48"/>
    <mergeCell ref="H48:I48"/>
    <mergeCell ref="D49:E49"/>
    <mergeCell ref="H49:I49"/>
    <mergeCell ref="D50:E50"/>
    <mergeCell ref="H50:I50"/>
    <mergeCell ref="A45:I45"/>
    <mergeCell ref="A46:J46"/>
    <mergeCell ref="D47:E47"/>
    <mergeCell ref="H47:I47"/>
    <mergeCell ref="D40:E40"/>
    <mergeCell ref="H40:I40"/>
    <mergeCell ref="D41:E41"/>
    <mergeCell ref="H41:I41"/>
    <mergeCell ref="D42:E42"/>
    <mergeCell ref="H42:I42"/>
    <mergeCell ref="H36:I36"/>
    <mergeCell ref="A37:I37"/>
    <mergeCell ref="A38:J38"/>
    <mergeCell ref="D39:E39"/>
    <mergeCell ref="H39:I39"/>
    <mergeCell ref="H31:I31"/>
    <mergeCell ref="H32:I32"/>
    <mergeCell ref="D33:E33"/>
    <mergeCell ref="H33:I33"/>
    <mergeCell ref="A34:I34"/>
    <mergeCell ref="A35:J35"/>
    <mergeCell ref="D27:E27"/>
    <mergeCell ref="H27:I27"/>
    <mergeCell ref="H28:I28"/>
    <mergeCell ref="D29:E29"/>
    <mergeCell ref="H29:I29"/>
    <mergeCell ref="H30:I30"/>
    <mergeCell ref="D23:E23"/>
    <mergeCell ref="F23:G23"/>
    <mergeCell ref="H23:I23"/>
    <mergeCell ref="C24:I24"/>
    <mergeCell ref="A25:J25"/>
    <mergeCell ref="D26:E26"/>
    <mergeCell ref="H26:I26"/>
    <mergeCell ref="D21:E21"/>
    <mergeCell ref="F21:G21"/>
    <mergeCell ref="H21:I21"/>
    <mergeCell ref="D22:E22"/>
    <mergeCell ref="F22:G22"/>
    <mergeCell ref="H22:I22"/>
    <mergeCell ref="B5:J5"/>
    <mergeCell ref="E7:J7"/>
    <mergeCell ref="D8:J8"/>
    <mergeCell ref="A19:J19"/>
    <mergeCell ref="D20:E20"/>
    <mergeCell ref="F20:G20"/>
    <mergeCell ref="H20:I20"/>
    <mergeCell ref="E12:G12"/>
    <mergeCell ref="H12:J12"/>
    <mergeCell ref="E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B37">
      <selection activeCell="J25" sqref="J25"/>
    </sheetView>
  </sheetViews>
  <sheetFormatPr defaultColWidth="9.00390625" defaultRowHeight="12.75" outlineLevelRow="1"/>
  <cols>
    <col min="1" max="1" width="38.875" style="79" hidden="1" customWidth="1"/>
    <col min="2" max="2" width="5.50390625" style="79" customWidth="1"/>
    <col min="3" max="3" width="22.125" style="79" customWidth="1"/>
    <col min="4" max="4" width="21.75390625" style="79" customWidth="1"/>
    <col min="5" max="5" width="22.375" style="79" customWidth="1"/>
    <col min="6" max="6" width="15.125" style="122" customWidth="1"/>
    <col min="7" max="7" width="20.00390625" style="79" customWidth="1"/>
    <col min="8" max="8" width="15.875" style="79" customWidth="1"/>
    <col min="9" max="9" width="5.75390625" style="79" customWidth="1"/>
    <col min="10" max="10" width="19.125" style="79" customWidth="1"/>
    <col min="11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12.75">
      <c r="J3" s="125"/>
    </row>
    <row r="4" ht="12.75">
      <c r="J4" s="125" t="s">
        <v>359</v>
      </c>
    </row>
    <row r="5" spans="2:10" s="60" customFormat="1" ht="18">
      <c r="B5" s="562" t="s">
        <v>292</v>
      </c>
      <c r="C5" s="562"/>
      <c r="D5" s="562"/>
      <c r="E5" s="562"/>
      <c r="F5" s="562"/>
      <c r="G5" s="562"/>
      <c r="H5" s="562"/>
      <c r="I5" s="562"/>
      <c r="J5" s="562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18">
      <c r="B7" s="60" t="s">
        <v>293</v>
      </c>
      <c r="E7" s="564" t="s">
        <v>663</v>
      </c>
      <c r="F7" s="564"/>
      <c r="G7" s="564"/>
      <c r="H7" s="564"/>
      <c r="I7" s="564"/>
      <c r="J7" s="564"/>
    </row>
    <row r="8" spans="2:10" s="60" customFormat="1" ht="18">
      <c r="B8" s="60" t="s">
        <v>294</v>
      </c>
      <c r="D8" s="564" t="s">
        <v>588</v>
      </c>
      <c r="E8" s="564"/>
      <c r="F8" s="564"/>
      <c r="G8" s="564"/>
      <c r="H8" s="564"/>
      <c r="I8" s="564"/>
      <c r="J8" s="564"/>
    </row>
    <row r="9" s="61" customFormat="1" ht="15">
      <c r="F9" s="62"/>
    </row>
    <row r="10" spans="2:6" s="61" customFormat="1" ht="15">
      <c r="B10" s="94" t="s">
        <v>476</v>
      </c>
      <c r="F10" s="62"/>
    </row>
    <row r="11" s="61" customFormat="1" ht="15">
      <c r="F11" s="62"/>
    </row>
    <row r="12" spans="2:10" s="61" customFormat="1" ht="45" customHeight="1">
      <c r="B12" s="139" t="s">
        <v>297</v>
      </c>
      <c r="C12" s="139" t="s">
        <v>477</v>
      </c>
      <c r="D12" s="139" t="s">
        <v>154</v>
      </c>
      <c r="E12" s="633" t="s">
        <v>478</v>
      </c>
      <c r="F12" s="634"/>
      <c r="G12" s="634"/>
      <c r="H12" s="634"/>
      <c r="I12" s="634"/>
      <c r="J12" s="635"/>
    </row>
    <row r="13" spans="2:10" s="61" customFormat="1" ht="35.25" customHeight="1">
      <c r="B13" s="131">
        <v>1</v>
      </c>
      <c r="C13" s="131" t="str">
        <f>D23</f>
        <v> дети льготники с 100% род.платой</v>
      </c>
      <c r="D13" s="130" t="s">
        <v>626</v>
      </c>
      <c r="E13" s="629">
        <f>J29</f>
        <v>559424.54</v>
      </c>
      <c r="F13" s="630"/>
      <c r="G13" s="630"/>
      <c r="H13" s="630"/>
      <c r="I13" s="630"/>
      <c r="J13" s="631"/>
    </row>
    <row r="14" spans="2:10" s="61" customFormat="1" ht="15">
      <c r="B14" s="131">
        <v>2</v>
      </c>
      <c r="C14" s="131" t="s">
        <v>666</v>
      </c>
      <c r="D14" s="130" t="s">
        <v>664</v>
      </c>
      <c r="E14" s="629">
        <v>5100</v>
      </c>
      <c r="F14" s="630"/>
      <c r="G14" s="630"/>
      <c r="H14" s="630"/>
      <c r="I14" s="630"/>
      <c r="J14" s="631"/>
    </row>
    <row r="15" spans="2:10" s="61" customFormat="1" ht="27">
      <c r="B15" s="131">
        <v>3</v>
      </c>
      <c r="C15" s="131" t="s">
        <v>685</v>
      </c>
      <c r="D15" s="130" t="s">
        <v>684</v>
      </c>
      <c r="E15" s="629">
        <v>63000</v>
      </c>
      <c r="F15" s="630"/>
      <c r="G15" s="630"/>
      <c r="H15" s="630"/>
      <c r="I15" s="630"/>
      <c r="J15" s="631"/>
    </row>
    <row r="16" spans="2:10" s="94" customFormat="1" ht="15">
      <c r="B16" s="133"/>
      <c r="C16" s="133" t="s">
        <v>180</v>
      </c>
      <c r="D16" s="134"/>
      <c r="E16" s="636">
        <f>E13+E14+E15</f>
        <v>627524.54</v>
      </c>
      <c r="F16" s="637"/>
      <c r="G16" s="637"/>
      <c r="H16" s="637"/>
      <c r="I16" s="637"/>
      <c r="J16" s="638"/>
    </row>
    <row r="17" s="61" customFormat="1" ht="15">
      <c r="F17" s="62"/>
    </row>
    <row r="18" spans="2:6" s="140" customFormat="1" ht="15">
      <c r="B18" s="140" t="s">
        <v>471</v>
      </c>
      <c r="F18" s="141"/>
    </row>
    <row r="19" s="140" customFormat="1" ht="15">
      <c r="F19" s="141"/>
    </row>
    <row r="20" spans="1:10" s="61" customFormat="1" ht="23.25" customHeight="1">
      <c r="A20" s="556" t="s">
        <v>614</v>
      </c>
      <c r="B20" s="556"/>
      <c r="C20" s="556"/>
      <c r="D20" s="556"/>
      <c r="E20" s="556"/>
      <c r="F20" s="556"/>
      <c r="G20" s="556"/>
      <c r="H20" s="556"/>
      <c r="I20" s="556"/>
      <c r="J20" s="556"/>
    </row>
    <row r="21" spans="1:10" ht="51.75" customHeight="1">
      <c r="A21" s="77"/>
      <c r="B21" s="78" t="s">
        <v>297</v>
      </c>
      <c r="C21" s="63" t="s">
        <v>458</v>
      </c>
      <c r="D21" s="551" t="s">
        <v>336</v>
      </c>
      <c r="E21" s="553"/>
      <c r="F21" s="188" t="s">
        <v>445</v>
      </c>
      <c r="G21" s="188" t="s">
        <v>517</v>
      </c>
      <c r="H21" s="188" t="s">
        <v>446</v>
      </c>
      <c r="I21" s="189"/>
      <c r="J21" s="190" t="s">
        <v>341</v>
      </c>
    </row>
    <row r="22" spans="1:10" ht="13.5">
      <c r="A22" s="77"/>
      <c r="B22" s="80">
        <v>1</v>
      </c>
      <c r="C22" s="80">
        <v>2</v>
      </c>
      <c r="D22" s="538">
        <v>3</v>
      </c>
      <c r="E22" s="539"/>
      <c r="F22" s="538">
        <v>4</v>
      </c>
      <c r="G22" s="541"/>
      <c r="H22" s="541"/>
      <c r="I22" s="539"/>
      <c r="J22" s="80">
        <v>5</v>
      </c>
    </row>
    <row r="23" spans="1:10" s="61" customFormat="1" ht="32.25" customHeight="1" outlineLevel="1">
      <c r="A23" s="66"/>
      <c r="B23" s="643">
        <v>1</v>
      </c>
      <c r="C23" s="640">
        <v>342</v>
      </c>
      <c r="D23" s="610" t="s">
        <v>628</v>
      </c>
      <c r="E23" s="632"/>
      <c r="F23" s="112">
        <f>F24+F25</f>
        <v>4</v>
      </c>
      <c r="G23" s="112"/>
      <c r="H23" s="623">
        <v>160</v>
      </c>
      <c r="I23" s="602"/>
      <c r="J23" s="116">
        <f>J24+J25</f>
        <v>78161.59999999999</v>
      </c>
    </row>
    <row r="24" spans="1:10" s="61" customFormat="1" ht="32.25" customHeight="1" outlineLevel="1">
      <c r="A24" s="66"/>
      <c r="B24" s="644"/>
      <c r="C24" s="641"/>
      <c r="D24" s="614" t="s">
        <v>661</v>
      </c>
      <c r="E24" s="632"/>
      <c r="F24" s="191">
        <v>1</v>
      </c>
      <c r="G24" s="192">
        <v>107.12</v>
      </c>
      <c r="H24" s="590">
        <v>160</v>
      </c>
      <c r="I24" s="602"/>
      <c r="J24" s="82">
        <f>F24*G24*H24</f>
        <v>17139.2</v>
      </c>
    </row>
    <row r="25" spans="1:10" s="61" customFormat="1" ht="32.25" customHeight="1" outlineLevel="1">
      <c r="A25" s="66"/>
      <c r="B25" s="645"/>
      <c r="C25" s="641"/>
      <c r="D25" s="614" t="s">
        <v>449</v>
      </c>
      <c r="E25" s="632"/>
      <c r="F25" s="130">
        <v>3</v>
      </c>
      <c r="G25" s="193">
        <v>127.13</v>
      </c>
      <c r="H25" s="590">
        <v>160</v>
      </c>
      <c r="I25" s="602"/>
      <c r="J25" s="82">
        <f>F25*G25*H25</f>
        <v>61022.399999999994</v>
      </c>
    </row>
    <row r="26" spans="1:10" s="61" customFormat="1" ht="32.25" customHeight="1" outlineLevel="1">
      <c r="A26" s="66"/>
      <c r="B26" s="643">
        <v>2</v>
      </c>
      <c r="C26" s="641"/>
      <c r="D26" s="610" t="s">
        <v>629</v>
      </c>
      <c r="E26" s="632"/>
      <c r="F26" s="112">
        <f>F27+F28</f>
        <v>51</v>
      </c>
      <c r="G26" s="112"/>
      <c r="H26" s="623">
        <v>160</v>
      </c>
      <c r="I26" s="602"/>
      <c r="J26" s="116">
        <f>J27+J28</f>
        <v>481262.94</v>
      </c>
    </row>
    <row r="27" spans="1:10" s="61" customFormat="1" ht="32.25" customHeight="1" outlineLevel="1">
      <c r="A27" s="66"/>
      <c r="B27" s="644"/>
      <c r="C27" s="641"/>
      <c r="D27" s="614" t="s">
        <v>662</v>
      </c>
      <c r="E27" s="632"/>
      <c r="F27" s="130">
        <v>25</v>
      </c>
      <c r="G27" s="193">
        <v>53.56</v>
      </c>
      <c r="H27" s="590">
        <v>160</v>
      </c>
      <c r="I27" s="602"/>
      <c r="J27" s="82">
        <f>F27*G27*H27</f>
        <v>214240</v>
      </c>
    </row>
    <row r="28" spans="1:10" s="61" customFormat="1" ht="33.75" customHeight="1" outlineLevel="1">
      <c r="A28" s="66"/>
      <c r="B28" s="645"/>
      <c r="C28" s="642"/>
      <c r="D28" s="614" t="s">
        <v>449</v>
      </c>
      <c r="E28" s="632"/>
      <c r="F28" s="130">
        <v>26</v>
      </c>
      <c r="G28" s="193">
        <v>63.57</v>
      </c>
      <c r="H28" s="590">
        <v>160</v>
      </c>
      <c r="I28" s="602"/>
      <c r="J28" s="82">
        <v>267022.94</v>
      </c>
    </row>
    <row r="29" spans="1:10" s="61" customFormat="1" ht="15.75" outlineLevel="1">
      <c r="A29" s="83" t="s">
        <v>313</v>
      </c>
      <c r="B29" s="84"/>
      <c r="C29" s="566" t="s">
        <v>313</v>
      </c>
      <c r="D29" s="566"/>
      <c r="E29" s="566"/>
      <c r="F29" s="566"/>
      <c r="G29" s="566"/>
      <c r="H29" s="566"/>
      <c r="I29" s="567"/>
      <c r="J29" s="76">
        <f>J23+J26</f>
        <v>559424.54</v>
      </c>
    </row>
    <row r="30" spans="1:10" s="61" customFormat="1" ht="23.25" customHeight="1">
      <c r="A30" s="568" t="s">
        <v>665</v>
      </c>
      <c r="B30" s="550"/>
      <c r="C30" s="550"/>
      <c r="D30" s="550"/>
      <c r="E30" s="550"/>
      <c r="F30" s="550"/>
      <c r="G30" s="550"/>
      <c r="H30" s="550"/>
      <c r="I30" s="550"/>
      <c r="J30" s="587"/>
    </row>
    <row r="31" spans="1:10" ht="33" customHeight="1">
      <c r="A31" s="77"/>
      <c r="B31" s="78" t="s">
        <v>297</v>
      </c>
      <c r="C31" s="63" t="s">
        <v>458</v>
      </c>
      <c r="D31" s="551" t="s">
        <v>336</v>
      </c>
      <c r="E31" s="553"/>
      <c r="F31" s="551" t="s">
        <v>459</v>
      </c>
      <c r="G31" s="552"/>
      <c r="H31" s="552"/>
      <c r="I31" s="553"/>
      <c r="J31" s="63" t="s">
        <v>341</v>
      </c>
    </row>
    <row r="32" spans="1:10" ht="13.5">
      <c r="A32" s="77"/>
      <c r="B32" s="80">
        <v>1</v>
      </c>
      <c r="C32" s="80">
        <v>2</v>
      </c>
      <c r="D32" s="538">
        <v>3</v>
      </c>
      <c r="E32" s="539"/>
      <c r="F32" s="538">
        <v>4</v>
      </c>
      <c r="G32" s="541"/>
      <c r="H32" s="541"/>
      <c r="I32" s="539"/>
      <c r="J32" s="80">
        <v>5</v>
      </c>
    </row>
    <row r="33" spans="1:10" s="61" customFormat="1" ht="29.25" customHeight="1" outlineLevel="1">
      <c r="A33" s="66"/>
      <c r="B33" s="67">
        <v>1</v>
      </c>
      <c r="C33" s="75">
        <v>226</v>
      </c>
      <c r="D33" s="581" t="s">
        <v>696</v>
      </c>
      <c r="E33" s="582"/>
      <c r="F33" s="590" t="s">
        <v>697</v>
      </c>
      <c r="G33" s="639"/>
      <c r="H33" s="639"/>
      <c r="I33" s="591"/>
      <c r="J33" s="82">
        <v>15876</v>
      </c>
    </row>
    <row r="34" spans="1:10" s="61" customFormat="1" ht="27.75" customHeight="1" outlineLevel="1">
      <c r="A34" s="66"/>
      <c r="B34" s="67">
        <v>2</v>
      </c>
      <c r="C34" s="75">
        <v>226</v>
      </c>
      <c r="D34" s="581" t="s">
        <v>701</v>
      </c>
      <c r="E34" s="582"/>
      <c r="F34" s="590" t="s">
        <v>702</v>
      </c>
      <c r="G34" s="639"/>
      <c r="H34" s="639"/>
      <c r="I34" s="591"/>
      <c r="J34" s="82">
        <v>3000</v>
      </c>
    </row>
    <row r="35" spans="1:10" s="61" customFormat="1" ht="33" customHeight="1" outlineLevel="1">
      <c r="A35" s="66"/>
      <c r="B35" s="67">
        <v>3</v>
      </c>
      <c r="C35" s="75"/>
      <c r="D35" s="581"/>
      <c r="E35" s="582"/>
      <c r="F35" s="590"/>
      <c r="G35" s="639"/>
      <c r="H35" s="639"/>
      <c r="I35" s="591"/>
      <c r="J35" s="82"/>
    </row>
    <row r="36" spans="1:10" s="61" customFormat="1" ht="15.75" outlineLevel="1">
      <c r="A36" s="83" t="s">
        <v>313</v>
      </c>
      <c r="B36" s="84"/>
      <c r="C36" s="566" t="s">
        <v>313</v>
      </c>
      <c r="D36" s="566"/>
      <c r="E36" s="566"/>
      <c r="F36" s="566"/>
      <c r="G36" s="566"/>
      <c r="H36" s="566"/>
      <c r="I36" s="567"/>
      <c r="J36" s="76">
        <f>J33+J34</f>
        <v>18876</v>
      </c>
    </row>
    <row r="37" spans="1:10" s="61" customFormat="1" ht="23.25" customHeight="1">
      <c r="A37" s="568" t="s">
        <v>686</v>
      </c>
      <c r="B37" s="550"/>
      <c r="C37" s="550"/>
      <c r="D37" s="550"/>
      <c r="E37" s="550"/>
      <c r="F37" s="550"/>
      <c r="G37" s="550"/>
      <c r="H37" s="550"/>
      <c r="I37" s="550"/>
      <c r="J37" s="587"/>
    </row>
    <row r="38" spans="1:10" ht="33" customHeight="1">
      <c r="A38" s="77"/>
      <c r="B38" s="78" t="s">
        <v>297</v>
      </c>
      <c r="C38" s="63" t="s">
        <v>458</v>
      </c>
      <c r="D38" s="551" t="s">
        <v>336</v>
      </c>
      <c r="E38" s="553"/>
      <c r="F38" s="551" t="s">
        <v>459</v>
      </c>
      <c r="G38" s="552"/>
      <c r="H38" s="552"/>
      <c r="I38" s="553"/>
      <c r="J38" s="63" t="s">
        <v>341</v>
      </c>
    </row>
    <row r="39" spans="1:10" ht="13.5">
      <c r="A39" s="77"/>
      <c r="B39" s="80">
        <v>1</v>
      </c>
      <c r="C39" s="80">
        <v>2</v>
      </c>
      <c r="D39" s="538">
        <v>3</v>
      </c>
      <c r="E39" s="539"/>
      <c r="F39" s="538">
        <v>4</v>
      </c>
      <c r="G39" s="541"/>
      <c r="H39" s="541"/>
      <c r="I39" s="539"/>
      <c r="J39" s="80">
        <v>5</v>
      </c>
    </row>
    <row r="40" spans="1:10" s="61" customFormat="1" ht="24.75" customHeight="1" outlineLevel="1">
      <c r="A40" s="66"/>
      <c r="B40" s="67">
        <v>1</v>
      </c>
      <c r="C40" s="75"/>
      <c r="D40" s="581"/>
      <c r="E40" s="582"/>
      <c r="F40" s="590"/>
      <c r="G40" s="639"/>
      <c r="H40" s="639"/>
      <c r="I40" s="591"/>
      <c r="J40" s="82"/>
    </row>
    <row r="41" spans="1:10" s="61" customFormat="1" ht="25.5" customHeight="1" outlineLevel="1">
      <c r="A41" s="66"/>
      <c r="B41" s="67">
        <v>2</v>
      </c>
      <c r="C41" s="75"/>
      <c r="D41" s="581"/>
      <c r="E41" s="582"/>
      <c r="F41" s="590"/>
      <c r="G41" s="639"/>
      <c r="H41" s="639"/>
      <c r="I41" s="591"/>
      <c r="J41" s="82"/>
    </row>
    <row r="42" spans="1:10" s="61" customFormat="1" ht="24.75" customHeight="1" outlineLevel="1">
      <c r="A42" s="66"/>
      <c r="B42" s="67">
        <v>3</v>
      </c>
      <c r="C42" s="75"/>
      <c r="D42" s="581"/>
      <c r="E42" s="582"/>
      <c r="F42" s="590"/>
      <c r="G42" s="639"/>
      <c r="H42" s="639"/>
      <c r="I42" s="591"/>
      <c r="J42" s="82"/>
    </row>
    <row r="43" spans="1:10" s="61" customFormat="1" ht="15.75" outlineLevel="1">
      <c r="A43" s="83" t="s">
        <v>313</v>
      </c>
      <c r="B43" s="84"/>
      <c r="C43" s="566" t="s">
        <v>313</v>
      </c>
      <c r="D43" s="566"/>
      <c r="E43" s="566"/>
      <c r="F43" s="566"/>
      <c r="G43" s="566"/>
      <c r="H43" s="566"/>
      <c r="I43" s="567"/>
      <c r="J43" s="76">
        <f>J40</f>
        <v>0</v>
      </c>
    </row>
    <row r="44" spans="1:10" s="61" customFormat="1" ht="23.25" customHeight="1">
      <c r="A44" s="568" t="s">
        <v>457</v>
      </c>
      <c r="B44" s="550"/>
      <c r="C44" s="550"/>
      <c r="D44" s="550"/>
      <c r="E44" s="550"/>
      <c r="F44" s="550"/>
      <c r="G44" s="550"/>
      <c r="H44" s="550"/>
      <c r="I44" s="550"/>
      <c r="J44" s="587"/>
    </row>
    <row r="45" spans="1:10" ht="33" customHeight="1">
      <c r="A45" s="77"/>
      <c r="B45" s="78" t="s">
        <v>297</v>
      </c>
      <c r="C45" s="63" t="s">
        <v>458</v>
      </c>
      <c r="D45" s="551" t="s">
        <v>336</v>
      </c>
      <c r="E45" s="553"/>
      <c r="F45" s="551" t="s">
        <v>459</v>
      </c>
      <c r="G45" s="552"/>
      <c r="H45" s="552"/>
      <c r="I45" s="553"/>
      <c r="J45" s="63" t="s">
        <v>341</v>
      </c>
    </row>
    <row r="46" spans="1:10" ht="13.5">
      <c r="A46" s="77"/>
      <c r="B46" s="80">
        <v>1</v>
      </c>
      <c r="C46" s="80">
        <v>2</v>
      </c>
      <c r="D46" s="538">
        <v>3</v>
      </c>
      <c r="E46" s="539"/>
      <c r="F46" s="538">
        <v>4</v>
      </c>
      <c r="G46" s="541"/>
      <c r="H46" s="541"/>
      <c r="I46" s="539"/>
      <c r="J46" s="80">
        <v>5</v>
      </c>
    </row>
    <row r="47" spans="1:10" s="61" customFormat="1" ht="32.25" customHeight="1" outlineLevel="1">
      <c r="A47" s="66"/>
      <c r="B47" s="67">
        <v>1</v>
      </c>
      <c r="C47" s="75"/>
      <c r="D47" s="581"/>
      <c r="E47" s="582"/>
      <c r="F47" s="590"/>
      <c r="G47" s="639"/>
      <c r="H47" s="639"/>
      <c r="I47" s="591"/>
      <c r="J47" s="82"/>
    </row>
    <row r="48" spans="1:10" s="61" customFormat="1" ht="35.25" customHeight="1" outlineLevel="1">
      <c r="A48" s="66"/>
      <c r="B48" s="67">
        <v>2</v>
      </c>
      <c r="C48" s="75"/>
      <c r="D48" s="581"/>
      <c r="E48" s="582"/>
      <c r="F48" s="590"/>
      <c r="G48" s="639"/>
      <c r="H48" s="639"/>
      <c r="I48" s="591"/>
      <c r="J48" s="82"/>
    </row>
    <row r="49" spans="1:10" s="61" customFormat="1" ht="27.75" customHeight="1" outlineLevel="1">
      <c r="A49" s="66"/>
      <c r="B49" s="67">
        <v>3</v>
      </c>
      <c r="C49" s="75"/>
      <c r="D49" s="581"/>
      <c r="E49" s="582"/>
      <c r="F49" s="590"/>
      <c r="G49" s="639"/>
      <c r="H49" s="639"/>
      <c r="I49" s="591"/>
      <c r="J49" s="82"/>
    </row>
    <row r="50" spans="1:10" s="61" customFormat="1" ht="15.75" outlineLevel="1">
      <c r="A50" s="83" t="s">
        <v>313</v>
      </c>
      <c r="B50" s="84"/>
      <c r="C50" s="566" t="s">
        <v>313</v>
      </c>
      <c r="D50" s="566"/>
      <c r="E50" s="566"/>
      <c r="F50" s="566"/>
      <c r="G50" s="566"/>
      <c r="H50" s="566"/>
      <c r="I50" s="567"/>
      <c r="J50" s="76">
        <f>J47</f>
        <v>0</v>
      </c>
    </row>
    <row r="51" spans="3:10" s="61" customFormat="1" ht="21" customHeight="1">
      <c r="C51" s="594" t="s">
        <v>354</v>
      </c>
      <c r="D51" s="594"/>
      <c r="E51" s="594"/>
      <c r="F51" s="594"/>
      <c r="G51" s="594"/>
      <c r="H51" s="594"/>
      <c r="I51" s="595"/>
      <c r="J51" s="102">
        <f>J29+J36+J43+J50</f>
        <v>578300.54</v>
      </c>
    </row>
    <row r="53" spans="2:10" ht="12.75">
      <c r="B53" s="79" t="s">
        <v>144</v>
      </c>
      <c r="D53" s="123"/>
      <c r="E53" s="123"/>
      <c r="F53" s="124"/>
      <c r="I53" s="535" t="s">
        <v>592</v>
      </c>
      <c r="J53" s="535"/>
    </row>
    <row r="54" ht="3.75" customHeight="1"/>
    <row r="55" spans="2:10" ht="12.75">
      <c r="B55" s="79" t="s">
        <v>356</v>
      </c>
      <c r="D55" s="123"/>
      <c r="E55" s="123"/>
      <c r="F55" s="124"/>
      <c r="I55" s="535" t="s">
        <v>593</v>
      </c>
      <c r="J55" s="535"/>
    </row>
    <row r="56" spans="9:10" ht="9" customHeight="1">
      <c r="I56" s="534" t="s">
        <v>355</v>
      </c>
      <c r="J56" s="534"/>
    </row>
    <row r="57" ht="12.75" hidden="1"/>
    <row r="58" spans="2:10" ht="12.75">
      <c r="B58" s="79" t="s">
        <v>357</v>
      </c>
      <c r="C58" s="123" t="s">
        <v>594</v>
      </c>
      <c r="D58" s="123"/>
      <c r="F58" s="124"/>
      <c r="G58" s="123"/>
      <c r="I58" s="535" t="s">
        <v>593</v>
      </c>
      <c r="J58" s="535"/>
    </row>
    <row r="59" spans="3:10" ht="12.75">
      <c r="C59" s="536" t="s">
        <v>146</v>
      </c>
      <c r="D59" s="536"/>
      <c r="F59" s="537" t="s">
        <v>149</v>
      </c>
      <c r="G59" s="537"/>
      <c r="I59" s="534" t="s">
        <v>355</v>
      </c>
      <c r="J59" s="534"/>
    </row>
  </sheetData>
  <sheetProtection/>
  <mergeCells count="72">
    <mergeCell ref="C23:C28"/>
    <mergeCell ref="B23:B25"/>
    <mergeCell ref="B26:B28"/>
    <mergeCell ref="H26:I26"/>
    <mergeCell ref="H27:I27"/>
    <mergeCell ref="H24:I24"/>
    <mergeCell ref="H25:I25"/>
    <mergeCell ref="H23:I23"/>
    <mergeCell ref="D26:E26"/>
    <mergeCell ref="D25:E25"/>
    <mergeCell ref="I55:J55"/>
    <mergeCell ref="I56:J56"/>
    <mergeCell ref="I58:J58"/>
    <mergeCell ref="C59:D59"/>
    <mergeCell ref="F59:G59"/>
    <mergeCell ref="I59:J59"/>
    <mergeCell ref="D49:E49"/>
    <mergeCell ref="F49:I49"/>
    <mergeCell ref="C50:I50"/>
    <mergeCell ref="C51:I51"/>
    <mergeCell ref="I53:J53"/>
    <mergeCell ref="D46:E46"/>
    <mergeCell ref="F46:I46"/>
    <mergeCell ref="D47:E47"/>
    <mergeCell ref="F47:I47"/>
    <mergeCell ref="D48:E48"/>
    <mergeCell ref="F48:I48"/>
    <mergeCell ref="D42:E42"/>
    <mergeCell ref="F42:I42"/>
    <mergeCell ref="C43:I43"/>
    <mergeCell ref="A44:J44"/>
    <mergeCell ref="D45:E45"/>
    <mergeCell ref="F45:I45"/>
    <mergeCell ref="D39:E39"/>
    <mergeCell ref="F39:I39"/>
    <mergeCell ref="D40:E40"/>
    <mergeCell ref="F40:I40"/>
    <mergeCell ref="D41:E41"/>
    <mergeCell ref="F41:I41"/>
    <mergeCell ref="D35:E35"/>
    <mergeCell ref="F35:I35"/>
    <mergeCell ref="C36:I36"/>
    <mergeCell ref="A37:J37"/>
    <mergeCell ref="D38:E38"/>
    <mergeCell ref="F38:I38"/>
    <mergeCell ref="D28:E28"/>
    <mergeCell ref="D32:E32"/>
    <mergeCell ref="F32:I32"/>
    <mergeCell ref="D33:E33"/>
    <mergeCell ref="F33:I33"/>
    <mergeCell ref="D34:E34"/>
    <mergeCell ref="F34:I34"/>
    <mergeCell ref="E13:J13"/>
    <mergeCell ref="H28:I28"/>
    <mergeCell ref="E16:J16"/>
    <mergeCell ref="C29:I29"/>
    <mergeCell ref="A30:J30"/>
    <mergeCell ref="D31:E31"/>
    <mergeCell ref="F31:I31"/>
    <mergeCell ref="D22:E22"/>
    <mergeCell ref="F22:I22"/>
    <mergeCell ref="D23:E23"/>
    <mergeCell ref="E14:J14"/>
    <mergeCell ref="D24:E24"/>
    <mergeCell ref="E15:J15"/>
    <mergeCell ref="D27:E27"/>
    <mergeCell ref="B5:J5"/>
    <mergeCell ref="E7:J7"/>
    <mergeCell ref="D8:J8"/>
    <mergeCell ref="A20:J20"/>
    <mergeCell ref="D21:E21"/>
    <mergeCell ref="E12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B1">
      <selection activeCell="J8" sqref="J8"/>
    </sheetView>
  </sheetViews>
  <sheetFormatPr defaultColWidth="9.00390625" defaultRowHeight="12.75" outlineLevelRow="1"/>
  <cols>
    <col min="1" max="1" width="1.875" style="0" hidden="1" customWidth="1"/>
    <col min="2" max="2" width="3.125" style="0" customWidth="1"/>
    <col min="3" max="3" width="21.625" style="0" customWidth="1"/>
    <col min="5" max="5" width="3.375" style="0" customWidth="1"/>
    <col min="7" max="7" width="6.50390625" style="0" customWidth="1"/>
    <col min="8" max="8" width="8.875" style="0" customWidth="1"/>
    <col min="9" max="9" width="5.00390625" style="0" customWidth="1"/>
    <col min="10" max="10" width="21.75390625" style="0" customWidth="1"/>
  </cols>
  <sheetData>
    <row r="1" ht="15">
      <c r="B1" s="182" t="s">
        <v>630</v>
      </c>
    </row>
    <row r="3" spans="3:10" ht="12.75">
      <c r="C3" s="646" t="s">
        <v>588</v>
      </c>
      <c r="D3" s="646"/>
      <c r="E3" s="646"/>
      <c r="F3" s="646"/>
      <c r="G3" s="646"/>
      <c r="H3" s="646"/>
      <c r="I3" s="646"/>
      <c r="J3" s="646"/>
    </row>
    <row r="4" spans="1:10" s="61" customFormat="1" ht="25.5" customHeight="1">
      <c r="A4" s="568" t="s">
        <v>516</v>
      </c>
      <c r="B4" s="550"/>
      <c r="C4" s="550"/>
      <c r="D4" s="550"/>
      <c r="E4" s="550"/>
      <c r="F4" s="550"/>
      <c r="G4" s="550"/>
      <c r="H4" s="550"/>
      <c r="I4" s="550"/>
      <c r="J4" s="587"/>
    </row>
    <row r="5" spans="1:10" s="79" customFormat="1" ht="39">
      <c r="A5" s="77"/>
      <c r="B5" s="78" t="s">
        <v>297</v>
      </c>
      <c r="C5" s="178" t="s">
        <v>336</v>
      </c>
      <c r="D5" s="551" t="s">
        <v>445</v>
      </c>
      <c r="E5" s="553"/>
      <c r="F5" s="551" t="s">
        <v>517</v>
      </c>
      <c r="G5" s="553"/>
      <c r="H5" s="551" t="s">
        <v>446</v>
      </c>
      <c r="I5" s="553"/>
      <c r="J5" s="178" t="s">
        <v>341</v>
      </c>
    </row>
    <row r="6" spans="1:10" s="79" customFormat="1" ht="13.5">
      <c r="A6" s="77"/>
      <c r="B6" s="80">
        <v>1</v>
      </c>
      <c r="C6" s="80">
        <v>2</v>
      </c>
      <c r="D6" s="538">
        <v>3</v>
      </c>
      <c r="E6" s="539"/>
      <c r="F6" s="538">
        <v>4</v>
      </c>
      <c r="G6" s="539"/>
      <c r="H6" s="538">
        <v>5</v>
      </c>
      <c r="I6" s="539"/>
      <c r="J6" s="80" t="s">
        <v>363</v>
      </c>
    </row>
    <row r="7" spans="1:10" s="94" customFormat="1" ht="30.75" outlineLevel="1">
      <c r="A7" s="90"/>
      <c r="B7" s="91">
        <v>1</v>
      </c>
      <c r="C7" s="90" t="s">
        <v>628</v>
      </c>
      <c r="D7" s="619">
        <f>D8+D9</f>
        <v>4</v>
      </c>
      <c r="E7" s="620"/>
      <c r="F7" s="621" t="s">
        <v>320</v>
      </c>
      <c r="G7" s="622"/>
      <c r="H7" s="623">
        <v>160</v>
      </c>
      <c r="I7" s="624"/>
      <c r="J7" s="116">
        <f>J8+J9</f>
        <v>78161.59999999999</v>
      </c>
    </row>
    <row r="8" spans="1:10" s="61" customFormat="1" ht="30.75" outlineLevel="1">
      <c r="A8" s="66"/>
      <c r="B8" s="67"/>
      <c r="C8" s="66" t="s">
        <v>448</v>
      </c>
      <c r="D8" s="649">
        <v>1</v>
      </c>
      <c r="E8" s="650"/>
      <c r="F8" s="629">
        <v>107.12</v>
      </c>
      <c r="G8" s="631"/>
      <c r="H8" s="590">
        <v>160</v>
      </c>
      <c r="I8" s="591"/>
      <c r="J8" s="82">
        <f>D8*F8*H8</f>
        <v>17139.2</v>
      </c>
    </row>
    <row r="9" spans="1:10" s="61" customFormat="1" ht="15" outlineLevel="1">
      <c r="A9" s="66"/>
      <c r="B9" s="67"/>
      <c r="C9" s="66" t="s">
        <v>449</v>
      </c>
      <c r="D9" s="647">
        <v>3</v>
      </c>
      <c r="E9" s="648"/>
      <c r="F9" s="629">
        <v>127.13</v>
      </c>
      <c r="G9" s="631"/>
      <c r="H9" s="590">
        <v>160</v>
      </c>
      <c r="I9" s="591"/>
      <c r="J9" s="82">
        <f>D9*F9*H9</f>
        <v>61022.399999999994</v>
      </c>
    </row>
    <row r="10" spans="1:10" s="94" customFormat="1" ht="30.75" outlineLevel="1">
      <c r="A10" s="90"/>
      <c r="B10" s="91">
        <v>2</v>
      </c>
      <c r="C10" s="90" t="s">
        <v>629</v>
      </c>
      <c r="D10" s="619">
        <f>D11+D12</f>
        <v>38</v>
      </c>
      <c r="E10" s="620"/>
      <c r="F10" s="621" t="s">
        <v>320</v>
      </c>
      <c r="G10" s="622"/>
      <c r="H10" s="623">
        <v>160</v>
      </c>
      <c r="I10" s="624"/>
      <c r="J10" s="116">
        <f>J11+J12</f>
        <v>481262.94</v>
      </c>
    </row>
    <row r="11" spans="1:10" s="61" customFormat="1" ht="30.75" outlineLevel="1">
      <c r="A11" s="66"/>
      <c r="B11" s="67"/>
      <c r="C11" s="66" t="s">
        <v>448</v>
      </c>
      <c r="D11" s="647">
        <v>12</v>
      </c>
      <c r="E11" s="648"/>
      <c r="F11" s="629">
        <v>53.56</v>
      </c>
      <c r="G11" s="631"/>
      <c r="H11" s="590">
        <v>160</v>
      </c>
      <c r="I11" s="591"/>
      <c r="J11" s="82">
        <v>214240</v>
      </c>
    </row>
    <row r="12" spans="1:10" s="61" customFormat="1" ht="15" outlineLevel="1">
      <c r="A12" s="66"/>
      <c r="B12" s="67"/>
      <c r="C12" s="66" t="s">
        <v>449</v>
      </c>
      <c r="D12" s="647">
        <v>26</v>
      </c>
      <c r="E12" s="648"/>
      <c r="F12" s="629">
        <v>63.57</v>
      </c>
      <c r="G12" s="631"/>
      <c r="H12" s="590">
        <v>160</v>
      </c>
      <c r="I12" s="591"/>
      <c r="J12" s="82">
        <v>267022.94</v>
      </c>
    </row>
    <row r="13" spans="1:10" s="61" customFormat="1" ht="15.75" outlineLevel="1">
      <c r="A13" s="176" t="s">
        <v>313</v>
      </c>
      <c r="B13" s="177"/>
      <c r="C13" s="566" t="s">
        <v>313</v>
      </c>
      <c r="D13" s="566"/>
      <c r="E13" s="566"/>
      <c r="F13" s="566"/>
      <c r="G13" s="566"/>
      <c r="H13" s="566"/>
      <c r="I13" s="567"/>
      <c r="J13" s="76">
        <f>J7+J10</f>
        <v>559424.54</v>
      </c>
    </row>
    <row r="14" s="79" customFormat="1" ht="12.75">
      <c r="F14" s="122"/>
    </row>
    <row r="15" s="79" customFormat="1" ht="12.75">
      <c r="F15" s="122"/>
    </row>
    <row r="16" spans="2:10" s="79" customFormat="1" ht="12.75">
      <c r="B16" s="79" t="s">
        <v>144</v>
      </c>
      <c r="D16" s="123"/>
      <c r="E16" s="123"/>
      <c r="F16" s="124"/>
      <c r="I16" s="535" t="s">
        <v>592</v>
      </c>
      <c r="J16" s="535"/>
    </row>
    <row r="17" spans="6:10" s="79" customFormat="1" ht="12.75">
      <c r="F17" s="122"/>
      <c r="I17" s="534" t="s">
        <v>355</v>
      </c>
      <c r="J17" s="534"/>
    </row>
    <row r="18" s="79" customFormat="1" ht="12.75">
      <c r="F18" s="122"/>
    </row>
    <row r="19" spans="2:10" s="79" customFormat="1" ht="12.75">
      <c r="B19" s="79" t="s">
        <v>356</v>
      </c>
      <c r="D19" s="123"/>
      <c r="E19" s="123"/>
      <c r="F19" s="124"/>
      <c r="I19" s="535" t="s">
        <v>593</v>
      </c>
      <c r="J19" s="535"/>
    </row>
    <row r="20" spans="6:10" s="79" customFormat="1" ht="12.75">
      <c r="F20" s="122"/>
      <c r="I20" s="534" t="s">
        <v>355</v>
      </c>
      <c r="J20" s="534"/>
    </row>
    <row r="21" s="79" customFormat="1" ht="12.75">
      <c r="F21" s="122"/>
    </row>
    <row r="22" spans="2:10" s="79" customFormat="1" ht="12.75">
      <c r="B22" s="79" t="s">
        <v>357</v>
      </c>
      <c r="C22" s="123" t="s">
        <v>594</v>
      </c>
      <c r="D22" s="123"/>
      <c r="F22" s="124"/>
      <c r="G22" s="123"/>
      <c r="I22" s="535" t="s">
        <v>593</v>
      </c>
      <c r="J22" s="535"/>
    </row>
    <row r="23" spans="3:10" s="79" customFormat="1" ht="12.75">
      <c r="C23" s="536" t="s">
        <v>146</v>
      </c>
      <c r="D23" s="536"/>
      <c r="F23" s="537" t="s">
        <v>149</v>
      </c>
      <c r="G23" s="537"/>
      <c r="I23" s="534" t="s">
        <v>355</v>
      </c>
      <c r="J23" s="534"/>
    </row>
    <row r="24" s="79" customFormat="1" ht="12.75">
      <c r="F24" s="122"/>
    </row>
  </sheetData>
  <sheetProtection/>
  <mergeCells count="35">
    <mergeCell ref="A4:J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C23:D23"/>
    <mergeCell ref="F23:G23"/>
    <mergeCell ref="I23:J23"/>
    <mergeCell ref="C3:J3"/>
    <mergeCell ref="C13:I13"/>
    <mergeCell ref="I16:J16"/>
    <mergeCell ref="I17:J17"/>
    <mergeCell ref="I19:J19"/>
    <mergeCell ref="I20:J20"/>
    <mergeCell ref="I22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16">
      <selection activeCell="J21" sqref="J21"/>
    </sheetView>
  </sheetViews>
  <sheetFormatPr defaultColWidth="9.00390625" defaultRowHeight="12.75" outlineLevelRow="1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12.75">
      <c r="J3" s="125"/>
    </row>
    <row r="4" ht="12.75">
      <c r="J4" s="125" t="s">
        <v>359</v>
      </c>
    </row>
    <row r="5" spans="2:10" s="60" customFormat="1" ht="18">
      <c r="B5" s="562" t="s">
        <v>292</v>
      </c>
      <c r="C5" s="562"/>
      <c r="D5" s="562"/>
      <c r="E5" s="562"/>
      <c r="F5" s="562"/>
      <c r="G5" s="562"/>
      <c r="H5" s="562"/>
      <c r="I5" s="562"/>
      <c r="J5" s="562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18">
      <c r="B7" s="60" t="s">
        <v>293</v>
      </c>
      <c r="E7" s="564" t="s">
        <v>460</v>
      </c>
      <c r="F7" s="564"/>
      <c r="G7" s="564"/>
      <c r="H7" s="564"/>
      <c r="I7" s="564"/>
      <c r="J7" s="564"/>
    </row>
    <row r="8" spans="2:10" s="60" customFormat="1" ht="18">
      <c r="B8" s="60" t="s">
        <v>294</v>
      </c>
      <c r="D8" s="564" t="s">
        <v>588</v>
      </c>
      <c r="E8" s="564"/>
      <c r="F8" s="564"/>
      <c r="G8" s="564"/>
      <c r="H8" s="564"/>
      <c r="I8" s="564"/>
      <c r="J8" s="564"/>
    </row>
    <row r="9" s="61" customFormat="1" ht="15">
      <c r="F9" s="62"/>
    </row>
    <row r="10" spans="2:10" s="61" customFormat="1" ht="15">
      <c r="B10" s="651" t="s">
        <v>486</v>
      </c>
      <c r="C10" s="651"/>
      <c r="D10" s="651"/>
      <c r="E10" s="651"/>
      <c r="F10" s="651"/>
      <c r="G10" s="651"/>
      <c r="H10" s="651"/>
      <c r="I10" s="651"/>
      <c r="J10" s="651"/>
    </row>
    <row r="11" s="61" customFormat="1" ht="15">
      <c r="F11" s="62"/>
    </row>
    <row r="12" spans="2:10" s="61" customFormat="1" ht="45" customHeight="1">
      <c r="B12" s="139" t="s">
        <v>297</v>
      </c>
      <c r="C12" s="139" t="s">
        <v>0</v>
      </c>
      <c r="D12" s="139" t="s">
        <v>487</v>
      </c>
      <c r="E12" s="633" t="s">
        <v>518</v>
      </c>
      <c r="F12" s="635"/>
      <c r="G12" s="139" t="s">
        <v>446</v>
      </c>
      <c r="H12" s="561" t="s">
        <v>470</v>
      </c>
      <c r="I12" s="561"/>
      <c r="J12" s="561"/>
    </row>
    <row r="13" spans="2:10" s="61" customFormat="1" ht="15">
      <c r="B13" s="139"/>
      <c r="C13" s="90" t="s">
        <v>461</v>
      </c>
      <c r="D13" s="139">
        <f>D14+D15</f>
        <v>208</v>
      </c>
      <c r="E13" s="633"/>
      <c r="F13" s="635"/>
      <c r="G13" s="139"/>
      <c r="H13" s="652">
        <f>H14+H15</f>
        <v>3021889.2</v>
      </c>
      <c r="I13" s="653"/>
      <c r="J13" s="654"/>
    </row>
    <row r="14" spans="2:10" s="61" customFormat="1" ht="15">
      <c r="B14" s="131"/>
      <c r="C14" s="66" t="s">
        <v>488</v>
      </c>
      <c r="D14" s="130">
        <v>63</v>
      </c>
      <c r="E14" s="629">
        <v>107.12</v>
      </c>
      <c r="F14" s="631"/>
      <c r="G14" s="132">
        <v>120</v>
      </c>
      <c r="H14" s="593">
        <f>G14*E14*D14</f>
        <v>809827.2000000001</v>
      </c>
      <c r="I14" s="593"/>
      <c r="J14" s="593"/>
    </row>
    <row r="15" spans="2:10" s="61" customFormat="1" ht="15">
      <c r="B15" s="131"/>
      <c r="C15" s="66" t="s">
        <v>449</v>
      </c>
      <c r="D15" s="130">
        <v>145</v>
      </c>
      <c r="E15" s="629">
        <v>127.13</v>
      </c>
      <c r="F15" s="631"/>
      <c r="G15" s="132">
        <v>120</v>
      </c>
      <c r="H15" s="593">
        <f>G15*E15*D15</f>
        <v>2212062</v>
      </c>
      <c r="I15" s="593"/>
      <c r="J15" s="593"/>
    </row>
    <row r="16" spans="2:10" s="61" customFormat="1" ht="15">
      <c r="B16" s="139"/>
      <c r="C16" s="90" t="s">
        <v>462</v>
      </c>
      <c r="D16" s="139">
        <f>D17+D18</f>
        <v>65</v>
      </c>
      <c r="E16" s="633"/>
      <c r="F16" s="635"/>
      <c r="G16" s="139"/>
      <c r="H16" s="592">
        <f>H17+H18</f>
        <v>967601.9999999999</v>
      </c>
      <c r="I16" s="592"/>
      <c r="J16" s="592"/>
    </row>
    <row r="17" spans="2:10" s="61" customFormat="1" ht="15">
      <c r="B17" s="131"/>
      <c r="C17" s="66" t="s">
        <v>488</v>
      </c>
      <c r="D17" s="130">
        <v>10</v>
      </c>
      <c r="E17" s="629">
        <v>107.12</v>
      </c>
      <c r="F17" s="631"/>
      <c r="G17" s="132">
        <v>120</v>
      </c>
      <c r="H17" s="593">
        <f>G17*E17*D17</f>
        <v>128544.00000000001</v>
      </c>
      <c r="I17" s="593"/>
      <c r="J17" s="593"/>
    </row>
    <row r="18" spans="2:10" s="61" customFormat="1" ht="15">
      <c r="B18" s="131"/>
      <c r="C18" s="66" t="s">
        <v>449</v>
      </c>
      <c r="D18" s="130">
        <v>55</v>
      </c>
      <c r="E18" s="629">
        <v>127.13</v>
      </c>
      <c r="F18" s="631"/>
      <c r="G18" s="132">
        <v>120</v>
      </c>
      <c r="H18" s="593">
        <f>G18*E18*D18</f>
        <v>839057.9999999999</v>
      </c>
      <c r="I18" s="593"/>
      <c r="J18" s="593"/>
    </row>
    <row r="19" spans="2:10" s="94" customFormat="1" ht="24" customHeight="1">
      <c r="B19" s="133"/>
      <c r="C19" s="133" t="s">
        <v>180</v>
      </c>
      <c r="D19" s="134">
        <f>D13+D16</f>
        <v>273</v>
      </c>
      <c r="E19" s="636"/>
      <c r="F19" s="638"/>
      <c r="G19" s="135"/>
      <c r="H19" s="592">
        <f>H13+H16</f>
        <v>3989491.2</v>
      </c>
      <c r="I19" s="592"/>
      <c r="J19" s="592"/>
    </row>
    <row r="20" s="61" customFormat="1" ht="15">
      <c r="F20" s="62"/>
    </row>
    <row r="21" spans="2:6" s="140" customFormat="1" ht="15">
      <c r="B21" s="140" t="s">
        <v>471</v>
      </c>
      <c r="F21" s="141"/>
    </row>
    <row r="22" s="140" customFormat="1" ht="15">
      <c r="F22" s="141"/>
    </row>
    <row r="23" spans="1:10" s="61" customFormat="1" ht="25.5" customHeight="1">
      <c r="A23" s="568" t="s">
        <v>516</v>
      </c>
      <c r="B23" s="550"/>
      <c r="C23" s="550"/>
      <c r="D23" s="550"/>
      <c r="E23" s="550"/>
      <c r="F23" s="550"/>
      <c r="G23" s="550"/>
      <c r="H23" s="550"/>
      <c r="I23" s="550"/>
      <c r="J23" s="587"/>
    </row>
    <row r="24" spans="1:10" ht="26.25">
      <c r="A24" s="77"/>
      <c r="B24" s="78" t="s">
        <v>297</v>
      </c>
      <c r="C24" s="63" t="s">
        <v>336</v>
      </c>
      <c r="D24" s="551" t="s">
        <v>445</v>
      </c>
      <c r="E24" s="553"/>
      <c r="F24" s="551" t="s">
        <v>517</v>
      </c>
      <c r="G24" s="553"/>
      <c r="H24" s="551" t="s">
        <v>446</v>
      </c>
      <c r="I24" s="553"/>
      <c r="J24" s="63" t="s">
        <v>341</v>
      </c>
    </row>
    <row r="25" spans="1:10" ht="13.5">
      <c r="A25" s="77"/>
      <c r="B25" s="80">
        <v>1</v>
      </c>
      <c r="C25" s="80">
        <v>2</v>
      </c>
      <c r="D25" s="538">
        <v>3</v>
      </c>
      <c r="E25" s="539"/>
      <c r="F25" s="538">
        <v>4</v>
      </c>
      <c r="G25" s="539"/>
      <c r="H25" s="538">
        <v>5</v>
      </c>
      <c r="I25" s="539"/>
      <c r="J25" s="80" t="s">
        <v>363</v>
      </c>
    </row>
    <row r="26" spans="1:10" s="94" customFormat="1" ht="46.5" outlineLevel="1">
      <c r="A26" s="90"/>
      <c r="B26" s="91">
        <v>1</v>
      </c>
      <c r="C26" s="90" t="s">
        <v>519</v>
      </c>
      <c r="D26" s="619">
        <f>D27+D28</f>
        <v>208</v>
      </c>
      <c r="E26" s="620"/>
      <c r="F26" s="621" t="s">
        <v>320</v>
      </c>
      <c r="G26" s="622"/>
      <c r="H26" s="623">
        <v>160</v>
      </c>
      <c r="I26" s="624"/>
      <c r="J26" s="116">
        <f>J27+J28</f>
        <v>3021889.2</v>
      </c>
    </row>
    <row r="27" spans="1:10" s="61" customFormat="1" ht="30.75" outlineLevel="1">
      <c r="A27" s="66"/>
      <c r="B27" s="67"/>
      <c r="C27" s="66" t="s">
        <v>448</v>
      </c>
      <c r="D27" s="649">
        <v>63</v>
      </c>
      <c r="E27" s="650"/>
      <c r="F27" s="629">
        <v>107.12</v>
      </c>
      <c r="G27" s="631"/>
      <c r="H27" s="590">
        <v>120</v>
      </c>
      <c r="I27" s="591"/>
      <c r="J27" s="82">
        <f>D27*F27*H27</f>
        <v>809827.2000000001</v>
      </c>
    </row>
    <row r="28" spans="1:10" s="61" customFormat="1" ht="15" outlineLevel="1">
      <c r="A28" s="66"/>
      <c r="B28" s="67"/>
      <c r="C28" s="66" t="s">
        <v>449</v>
      </c>
      <c r="D28" s="647">
        <v>145</v>
      </c>
      <c r="E28" s="648"/>
      <c r="F28" s="629">
        <v>127.13</v>
      </c>
      <c r="G28" s="631"/>
      <c r="H28" s="590">
        <v>120</v>
      </c>
      <c r="I28" s="591"/>
      <c r="J28" s="82">
        <f>D28*F28*H28</f>
        <v>2212062</v>
      </c>
    </row>
    <row r="29" spans="1:10" s="94" customFormat="1" ht="46.5" outlineLevel="1">
      <c r="A29" s="90"/>
      <c r="B29" s="91">
        <v>2</v>
      </c>
      <c r="C29" s="90" t="s">
        <v>520</v>
      </c>
      <c r="D29" s="619">
        <f>D30+D31</f>
        <v>65</v>
      </c>
      <c r="E29" s="620"/>
      <c r="F29" s="621" t="s">
        <v>320</v>
      </c>
      <c r="G29" s="622"/>
      <c r="H29" s="623">
        <v>160</v>
      </c>
      <c r="I29" s="624"/>
      <c r="J29" s="116">
        <f>J30+J31</f>
        <v>967602</v>
      </c>
    </row>
    <row r="30" spans="1:10" s="61" customFormat="1" ht="30.75" outlineLevel="1">
      <c r="A30" s="66"/>
      <c r="B30" s="67"/>
      <c r="C30" s="66" t="s">
        <v>448</v>
      </c>
      <c r="D30" s="647">
        <v>10</v>
      </c>
      <c r="E30" s="648"/>
      <c r="F30" s="629">
        <v>107.12</v>
      </c>
      <c r="G30" s="631"/>
      <c r="H30" s="590">
        <v>120</v>
      </c>
      <c r="I30" s="591"/>
      <c r="J30" s="82">
        <f>D30*F30*H30</f>
        <v>128544</v>
      </c>
    </row>
    <row r="31" spans="1:10" s="61" customFormat="1" ht="15" outlineLevel="1">
      <c r="A31" s="66"/>
      <c r="B31" s="67"/>
      <c r="C31" s="66" t="s">
        <v>449</v>
      </c>
      <c r="D31" s="647">
        <v>55</v>
      </c>
      <c r="E31" s="648"/>
      <c r="F31" s="629">
        <v>127.13</v>
      </c>
      <c r="G31" s="631"/>
      <c r="H31" s="590">
        <v>120</v>
      </c>
      <c r="I31" s="591"/>
      <c r="J31" s="82">
        <f>D31*F31*H31</f>
        <v>839058</v>
      </c>
    </row>
    <row r="32" spans="1:10" s="61" customFormat="1" ht="15.75" outlineLevel="1">
      <c r="A32" s="83" t="s">
        <v>313</v>
      </c>
      <c r="B32" s="84"/>
      <c r="C32" s="566" t="s">
        <v>313</v>
      </c>
      <c r="D32" s="566"/>
      <c r="E32" s="566"/>
      <c r="F32" s="566"/>
      <c r="G32" s="566"/>
      <c r="H32" s="566"/>
      <c r="I32" s="567"/>
      <c r="J32" s="76">
        <f>J26+J29</f>
        <v>3989491.2</v>
      </c>
    </row>
    <row r="35" spans="2:10" ht="12.75">
      <c r="B35" s="79" t="s">
        <v>144</v>
      </c>
      <c r="D35" s="123"/>
      <c r="E35" s="123"/>
      <c r="F35" s="124"/>
      <c r="I35" s="535" t="s">
        <v>592</v>
      </c>
      <c r="J35" s="535"/>
    </row>
    <row r="36" spans="9:10" ht="12.75">
      <c r="I36" s="534" t="s">
        <v>355</v>
      </c>
      <c r="J36" s="534"/>
    </row>
    <row r="38" spans="2:10" ht="12.75">
      <c r="B38" s="79" t="s">
        <v>356</v>
      </c>
      <c r="D38" s="123"/>
      <c r="E38" s="123"/>
      <c r="F38" s="124"/>
      <c r="I38" s="535" t="s">
        <v>593</v>
      </c>
      <c r="J38" s="535"/>
    </row>
    <row r="39" spans="9:10" ht="12.75">
      <c r="I39" s="534" t="s">
        <v>355</v>
      </c>
      <c r="J39" s="534"/>
    </row>
    <row r="41" spans="2:10" ht="12.75">
      <c r="B41" s="79" t="s">
        <v>357</v>
      </c>
      <c r="C41" s="123" t="s">
        <v>594</v>
      </c>
      <c r="D41" s="123"/>
      <c r="F41" s="124"/>
      <c r="G41" s="123"/>
      <c r="I41" s="535" t="s">
        <v>593</v>
      </c>
      <c r="J41" s="535"/>
    </row>
    <row r="42" spans="3:10" ht="12.75">
      <c r="C42" s="536" t="s">
        <v>146</v>
      </c>
      <c r="D42" s="536"/>
      <c r="F42" s="537" t="s">
        <v>149</v>
      </c>
      <c r="G42" s="537"/>
      <c r="I42" s="534" t="s">
        <v>355</v>
      </c>
      <c r="J42" s="534"/>
    </row>
    <row r="44" ht="12.75">
      <c r="B44" s="79" t="s">
        <v>358</v>
      </c>
    </row>
  </sheetData>
  <sheetProtection/>
  <mergeCells count="54">
    <mergeCell ref="I41:J41"/>
    <mergeCell ref="E15:F15"/>
    <mergeCell ref="E19:F19"/>
    <mergeCell ref="E17:F17"/>
    <mergeCell ref="H17:J17"/>
    <mergeCell ref="E18:F18"/>
    <mergeCell ref="H18:J18"/>
    <mergeCell ref="H16:J16"/>
    <mergeCell ref="E16:F16"/>
    <mergeCell ref="F31:G31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H31:I31"/>
    <mergeCell ref="C32:I32"/>
    <mergeCell ref="I36:J36"/>
    <mergeCell ref="I39:J39"/>
    <mergeCell ref="I35:J35"/>
    <mergeCell ref="I38:J38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zoomScale="75" zoomScaleNormal="75" zoomScalePageLayoutView="0" workbookViewId="0" topLeftCell="B83">
      <selection activeCell="J62" sqref="J62"/>
    </sheetView>
  </sheetViews>
  <sheetFormatPr defaultColWidth="9.00390625" defaultRowHeight="12.75" outlineLevelRow="2"/>
  <cols>
    <col min="1" max="1" width="38.875" style="79" hidden="1" customWidth="1"/>
    <col min="2" max="2" width="5.50390625" style="79" customWidth="1"/>
    <col min="3" max="3" width="35.625" style="79" customWidth="1"/>
    <col min="4" max="4" width="16.125" style="79" customWidth="1"/>
    <col min="5" max="5" width="12.125" style="79" customWidth="1"/>
    <col min="6" max="6" width="15.125" style="122" customWidth="1"/>
    <col min="7" max="7" width="20.00390625" style="79" customWidth="1"/>
    <col min="8" max="8" width="15.875" style="79" customWidth="1"/>
    <col min="9" max="9" width="12.50390625" style="79" customWidth="1"/>
    <col min="10" max="10" width="19.125" style="79" customWidth="1"/>
    <col min="11" max="16384" width="8.875" style="79" customWidth="1"/>
  </cols>
  <sheetData>
    <row r="1" ht="12.75">
      <c r="J1" s="125" t="s">
        <v>244</v>
      </c>
    </row>
    <row r="2" ht="12.75">
      <c r="J2" s="125" t="s">
        <v>245</v>
      </c>
    </row>
    <row r="3" ht="12.75">
      <c r="J3" s="125"/>
    </row>
    <row r="4" ht="12.75">
      <c r="J4" s="125" t="s">
        <v>359</v>
      </c>
    </row>
    <row r="5" spans="2:10" s="60" customFormat="1" ht="18">
      <c r="B5" s="562" t="s">
        <v>292</v>
      </c>
      <c r="C5" s="562"/>
      <c r="D5" s="562"/>
      <c r="E5" s="562"/>
      <c r="F5" s="562"/>
      <c r="G5" s="562"/>
      <c r="H5" s="562"/>
      <c r="I5" s="562"/>
      <c r="J5" s="562"/>
    </row>
    <row r="6" spans="2:10" s="60" customFormat="1" ht="18">
      <c r="B6" s="126"/>
      <c r="C6" s="126"/>
      <c r="D6" s="126"/>
      <c r="E6" s="126"/>
      <c r="F6" s="126"/>
      <c r="G6" s="126"/>
      <c r="H6" s="126"/>
      <c r="I6" s="126"/>
      <c r="J6" s="126"/>
    </row>
    <row r="7" spans="2:10" s="61" customFormat="1" ht="18">
      <c r="B7" s="60" t="s">
        <v>293</v>
      </c>
      <c r="E7" s="564" t="s">
        <v>463</v>
      </c>
      <c r="F7" s="564"/>
      <c r="G7" s="564"/>
      <c r="H7" s="564"/>
      <c r="I7" s="564"/>
      <c r="J7" s="564"/>
    </row>
    <row r="8" spans="2:10" s="60" customFormat="1" ht="18">
      <c r="B8" s="60" t="s">
        <v>294</v>
      </c>
      <c r="D8" s="564" t="s">
        <v>588</v>
      </c>
      <c r="E8" s="564"/>
      <c r="F8" s="564"/>
      <c r="G8" s="564"/>
      <c r="H8" s="564"/>
      <c r="I8" s="564"/>
      <c r="J8" s="564"/>
    </row>
    <row r="9" s="61" customFormat="1" ht="15">
      <c r="F9" s="62"/>
    </row>
    <row r="10" spans="2:10" s="61" customFormat="1" ht="15">
      <c r="B10" s="651" t="s">
        <v>480</v>
      </c>
      <c r="C10" s="651"/>
      <c r="D10" s="651"/>
      <c r="E10" s="651"/>
      <c r="F10" s="651"/>
      <c r="G10" s="651"/>
      <c r="H10" s="651"/>
      <c r="I10" s="651"/>
      <c r="J10" s="651"/>
    </row>
    <row r="11" s="61" customFormat="1" ht="15">
      <c r="F11" s="62"/>
    </row>
    <row r="12" spans="2:10" s="61" customFormat="1" ht="45" customHeight="1">
      <c r="B12" s="139" t="s">
        <v>297</v>
      </c>
      <c r="C12" s="139" t="s">
        <v>481</v>
      </c>
      <c r="D12" s="139" t="s">
        <v>479</v>
      </c>
      <c r="E12" s="561" t="s">
        <v>482</v>
      </c>
      <c r="F12" s="561"/>
      <c r="G12" s="561"/>
      <c r="H12" s="561" t="s">
        <v>470</v>
      </c>
      <c r="I12" s="561"/>
      <c r="J12" s="561"/>
    </row>
    <row r="13" spans="2:10" s="61" customFormat="1" ht="15">
      <c r="B13" s="184"/>
      <c r="C13" s="184" t="s">
        <v>670</v>
      </c>
      <c r="D13" s="185">
        <v>293</v>
      </c>
      <c r="E13" s="655">
        <v>690</v>
      </c>
      <c r="F13" s="655"/>
      <c r="G13" s="655"/>
      <c r="H13" s="656">
        <v>201462.95</v>
      </c>
      <c r="I13" s="656"/>
      <c r="J13" s="656"/>
    </row>
    <row r="14" spans="2:10" s="61" customFormat="1" ht="15">
      <c r="B14" s="184"/>
      <c r="C14" s="184"/>
      <c r="D14" s="185"/>
      <c r="E14" s="655"/>
      <c r="F14" s="655"/>
      <c r="G14" s="655"/>
      <c r="H14" s="656"/>
      <c r="I14" s="656"/>
      <c r="J14" s="656"/>
    </row>
    <row r="15" spans="2:10" s="94" customFormat="1" ht="15">
      <c r="B15" s="186"/>
      <c r="C15" s="186" t="s">
        <v>180</v>
      </c>
      <c r="D15" s="187">
        <f>D13</f>
        <v>293</v>
      </c>
      <c r="E15" s="657">
        <f>E13</f>
        <v>690</v>
      </c>
      <c r="F15" s="657"/>
      <c r="G15" s="657"/>
      <c r="H15" s="658">
        <f>H13</f>
        <v>201462.95</v>
      </c>
      <c r="I15" s="658"/>
      <c r="J15" s="658"/>
    </row>
    <row r="16" s="61" customFormat="1" ht="15">
      <c r="F16" s="62"/>
    </row>
    <row r="17" spans="2:6" s="140" customFormat="1" ht="15">
      <c r="B17" s="140" t="s">
        <v>471</v>
      </c>
      <c r="F17" s="141"/>
    </row>
    <row r="18" s="140" customFormat="1" ht="15">
      <c r="F18" s="141"/>
    </row>
    <row r="19" spans="1:10" s="61" customFormat="1" ht="23.25" customHeight="1">
      <c r="A19" s="568" t="s">
        <v>521</v>
      </c>
      <c r="B19" s="550"/>
      <c r="C19" s="550"/>
      <c r="D19" s="550"/>
      <c r="E19" s="550"/>
      <c r="F19" s="550"/>
      <c r="G19" s="550"/>
      <c r="H19" s="550"/>
      <c r="I19" s="550"/>
      <c r="J19" s="587"/>
    </row>
    <row r="20" spans="1:10" ht="33" customHeight="1">
      <c r="A20" s="77"/>
      <c r="B20" s="78" t="s">
        <v>297</v>
      </c>
      <c r="C20" s="63" t="s">
        <v>336</v>
      </c>
      <c r="D20" s="551" t="s">
        <v>360</v>
      </c>
      <c r="E20" s="553"/>
      <c r="F20" s="551" t="s">
        <v>361</v>
      </c>
      <c r="G20" s="553"/>
      <c r="H20" s="551" t="s">
        <v>362</v>
      </c>
      <c r="I20" s="553"/>
      <c r="J20" s="63" t="s">
        <v>341</v>
      </c>
    </row>
    <row r="21" spans="1:10" ht="13.5">
      <c r="A21" s="77"/>
      <c r="B21" s="80">
        <v>1</v>
      </c>
      <c r="C21" s="80">
        <v>2</v>
      </c>
      <c r="D21" s="538">
        <v>3</v>
      </c>
      <c r="E21" s="539"/>
      <c r="F21" s="538">
        <v>4</v>
      </c>
      <c r="G21" s="539"/>
      <c r="H21" s="538">
        <v>5</v>
      </c>
      <c r="I21" s="539"/>
      <c r="J21" s="80" t="s">
        <v>363</v>
      </c>
    </row>
    <row r="22" spans="1:10" s="61" customFormat="1" ht="15" outlineLevel="1">
      <c r="A22" s="66"/>
      <c r="B22" s="67">
        <v>1</v>
      </c>
      <c r="C22" s="75"/>
      <c r="D22" s="581"/>
      <c r="E22" s="582"/>
      <c r="F22" s="588"/>
      <c r="G22" s="589"/>
      <c r="H22" s="590">
        <v>11</v>
      </c>
      <c r="I22" s="591"/>
      <c r="J22" s="82">
        <f>D22*F22*H22</f>
        <v>0</v>
      </c>
    </row>
    <row r="23" spans="1:10" s="61" customFormat="1" ht="15" outlineLevel="1">
      <c r="A23" s="66"/>
      <c r="B23" s="67"/>
      <c r="C23" s="75"/>
      <c r="D23" s="581"/>
      <c r="E23" s="582"/>
      <c r="F23" s="588"/>
      <c r="G23" s="589"/>
      <c r="H23" s="590"/>
      <c r="I23" s="591"/>
      <c r="J23" s="82"/>
    </row>
    <row r="24" spans="1:10" s="61" customFormat="1" ht="15.75" outlineLevel="1">
      <c r="A24" s="83" t="s">
        <v>313</v>
      </c>
      <c r="B24" s="84"/>
      <c r="C24" s="566" t="s">
        <v>313</v>
      </c>
      <c r="D24" s="566"/>
      <c r="E24" s="566"/>
      <c r="F24" s="566"/>
      <c r="G24" s="566"/>
      <c r="H24" s="566"/>
      <c r="I24" s="567"/>
      <c r="J24" s="76">
        <f>J22</f>
        <v>0</v>
      </c>
    </row>
    <row r="25" spans="1:10" s="61" customFormat="1" ht="24" customHeight="1">
      <c r="A25" s="568" t="s">
        <v>364</v>
      </c>
      <c r="B25" s="550"/>
      <c r="C25" s="550"/>
      <c r="D25" s="550"/>
      <c r="E25" s="550"/>
      <c r="F25" s="550"/>
      <c r="G25" s="550"/>
      <c r="H25" s="550"/>
      <c r="I25" s="550"/>
      <c r="J25" s="550"/>
    </row>
    <row r="26" spans="1:10" ht="27">
      <c r="A26" s="77"/>
      <c r="B26" s="96" t="s">
        <v>297</v>
      </c>
      <c r="C26" s="63" t="s">
        <v>336</v>
      </c>
      <c r="D26" s="540" t="s">
        <v>337</v>
      </c>
      <c r="E26" s="540"/>
      <c r="F26" s="63" t="s">
        <v>338</v>
      </c>
      <c r="G26" s="63" t="s">
        <v>339</v>
      </c>
      <c r="H26" s="540" t="s">
        <v>340</v>
      </c>
      <c r="I26" s="540"/>
      <c r="J26" s="63" t="s">
        <v>341</v>
      </c>
    </row>
    <row r="27" spans="1:10" s="98" customFormat="1" ht="12.75">
      <c r="A27" s="97"/>
      <c r="B27" s="80">
        <v>1</v>
      </c>
      <c r="C27" s="80">
        <v>2</v>
      </c>
      <c r="D27" s="538">
        <v>3</v>
      </c>
      <c r="E27" s="539"/>
      <c r="F27" s="80">
        <v>4</v>
      </c>
      <c r="G27" s="80">
        <v>5</v>
      </c>
      <c r="H27" s="538">
        <v>6</v>
      </c>
      <c r="I27" s="539"/>
      <c r="J27" s="80" t="s">
        <v>342</v>
      </c>
    </row>
    <row r="28" spans="1:10" s="61" customFormat="1" ht="15" outlineLevel="1">
      <c r="A28" s="66"/>
      <c r="B28" s="67">
        <v>1</v>
      </c>
      <c r="C28" s="66" t="s">
        <v>365</v>
      </c>
      <c r="D28" s="75" t="s">
        <v>344</v>
      </c>
      <c r="E28" s="99"/>
      <c r="F28" s="81"/>
      <c r="G28" s="100"/>
      <c r="H28" s="581">
        <v>12</v>
      </c>
      <c r="I28" s="582"/>
      <c r="J28" s="74">
        <f aca="true" t="shared" si="0" ref="J28:J33">F28*G28*H28</f>
        <v>0</v>
      </c>
    </row>
    <row r="29" spans="1:10" s="61" customFormat="1" ht="30" customHeight="1" outlineLevel="1">
      <c r="A29" s="66"/>
      <c r="B29" s="67">
        <v>2</v>
      </c>
      <c r="C29" s="66" t="s">
        <v>366</v>
      </c>
      <c r="D29" s="596" t="s">
        <v>367</v>
      </c>
      <c r="E29" s="597"/>
      <c r="F29" s="81"/>
      <c r="G29" s="100"/>
      <c r="H29" s="581">
        <v>12</v>
      </c>
      <c r="I29" s="582"/>
      <c r="J29" s="74">
        <f t="shared" si="0"/>
        <v>0</v>
      </c>
    </row>
    <row r="30" spans="1:10" s="61" customFormat="1" ht="15" outlineLevel="1">
      <c r="A30" s="113"/>
      <c r="B30" s="101">
        <v>3</v>
      </c>
      <c r="C30" s="66" t="s">
        <v>368</v>
      </c>
      <c r="D30" s="75" t="s">
        <v>369</v>
      </c>
      <c r="E30" s="99"/>
      <c r="F30" s="81"/>
      <c r="G30" s="100"/>
      <c r="H30" s="581">
        <v>12</v>
      </c>
      <c r="I30" s="582"/>
      <c r="J30" s="74">
        <f t="shared" si="0"/>
        <v>0</v>
      </c>
    </row>
    <row r="31" spans="1:10" s="61" customFormat="1" ht="15" outlineLevel="1">
      <c r="A31" s="113"/>
      <c r="B31" s="101">
        <v>4</v>
      </c>
      <c r="C31" s="66" t="s">
        <v>370</v>
      </c>
      <c r="D31" s="75" t="s">
        <v>369</v>
      </c>
      <c r="E31" s="99"/>
      <c r="F31" s="81"/>
      <c r="G31" s="100"/>
      <c r="H31" s="581">
        <v>12</v>
      </c>
      <c r="I31" s="582"/>
      <c r="J31" s="74">
        <f t="shared" si="0"/>
        <v>0</v>
      </c>
    </row>
    <row r="32" spans="1:10" s="61" customFormat="1" ht="15" outlineLevel="1">
      <c r="A32" s="113"/>
      <c r="B32" s="101">
        <v>5</v>
      </c>
      <c r="C32" s="66" t="s">
        <v>343</v>
      </c>
      <c r="D32" s="75" t="s">
        <v>371</v>
      </c>
      <c r="E32" s="99"/>
      <c r="F32" s="81"/>
      <c r="G32" s="100"/>
      <c r="H32" s="581">
        <v>12</v>
      </c>
      <c r="I32" s="582"/>
      <c r="J32" s="74">
        <f t="shared" si="0"/>
        <v>0</v>
      </c>
    </row>
    <row r="33" spans="1:10" s="61" customFormat="1" ht="15" outlineLevel="1">
      <c r="A33" s="113"/>
      <c r="B33" s="101">
        <v>6</v>
      </c>
      <c r="C33" s="66" t="s">
        <v>372</v>
      </c>
      <c r="D33" s="583" t="s">
        <v>373</v>
      </c>
      <c r="E33" s="584"/>
      <c r="F33" s="81"/>
      <c r="G33" s="100"/>
      <c r="H33" s="581">
        <v>12</v>
      </c>
      <c r="I33" s="582"/>
      <c r="J33" s="74">
        <f t="shared" si="0"/>
        <v>0</v>
      </c>
    </row>
    <row r="34" spans="1:10" s="61" customFormat="1" ht="15.75" outlineLevel="1">
      <c r="A34" s="565" t="s">
        <v>313</v>
      </c>
      <c r="B34" s="566"/>
      <c r="C34" s="566"/>
      <c r="D34" s="566"/>
      <c r="E34" s="566"/>
      <c r="F34" s="566"/>
      <c r="G34" s="566"/>
      <c r="H34" s="566"/>
      <c r="I34" s="567"/>
      <c r="J34" s="102">
        <f>SUM(J28:J33)</f>
        <v>0</v>
      </c>
    </row>
    <row r="35" spans="1:10" s="61" customFormat="1" ht="21.75" customHeight="1">
      <c r="A35" s="568" t="s">
        <v>374</v>
      </c>
      <c r="B35" s="550"/>
      <c r="C35" s="550"/>
      <c r="D35" s="550"/>
      <c r="E35" s="550"/>
      <c r="F35" s="550"/>
      <c r="G35" s="550"/>
      <c r="H35" s="550"/>
      <c r="I35" s="550"/>
      <c r="J35" s="550"/>
    </row>
    <row r="36" spans="1:10" s="61" customFormat="1" ht="30.75" outlineLevel="1">
      <c r="A36" s="66"/>
      <c r="B36" s="67">
        <v>1</v>
      </c>
      <c r="C36" s="66" t="s">
        <v>375</v>
      </c>
      <c r="D36" s="583" t="s">
        <v>376</v>
      </c>
      <c r="E36" s="584"/>
      <c r="F36" s="68"/>
      <c r="G36" s="103"/>
      <c r="H36" s="585">
        <v>12</v>
      </c>
      <c r="I36" s="586"/>
      <c r="J36" s="74">
        <f>F36*G36*H36</f>
        <v>0</v>
      </c>
    </row>
    <row r="37" spans="1:10" s="61" customFormat="1" ht="15.75" outlineLevel="1">
      <c r="A37" s="565" t="s">
        <v>313</v>
      </c>
      <c r="B37" s="566"/>
      <c r="C37" s="566"/>
      <c r="D37" s="566"/>
      <c r="E37" s="566"/>
      <c r="F37" s="566"/>
      <c r="G37" s="566"/>
      <c r="H37" s="566"/>
      <c r="I37" s="567"/>
      <c r="J37" s="76">
        <f>SUM(J36:J36)</f>
        <v>0</v>
      </c>
    </row>
    <row r="38" spans="1:10" s="61" customFormat="1" ht="27.75" customHeight="1">
      <c r="A38" s="568" t="s">
        <v>522</v>
      </c>
      <c r="B38" s="550"/>
      <c r="C38" s="550"/>
      <c r="D38" s="550"/>
      <c r="E38" s="550"/>
      <c r="F38" s="550"/>
      <c r="G38" s="550"/>
      <c r="H38" s="550"/>
      <c r="I38" s="550"/>
      <c r="J38" s="550"/>
    </row>
    <row r="39" spans="1:10" ht="27">
      <c r="A39" s="77"/>
      <c r="B39" s="96" t="s">
        <v>297</v>
      </c>
      <c r="C39" s="63" t="s">
        <v>336</v>
      </c>
      <c r="D39" s="540" t="s">
        <v>337</v>
      </c>
      <c r="E39" s="540"/>
      <c r="F39" s="63" t="s">
        <v>338</v>
      </c>
      <c r="G39" s="63" t="s">
        <v>339</v>
      </c>
      <c r="H39" s="540" t="s">
        <v>340</v>
      </c>
      <c r="I39" s="540"/>
      <c r="J39" s="63" t="s">
        <v>341</v>
      </c>
    </row>
    <row r="40" spans="1:10" s="98" customFormat="1" ht="12.75">
      <c r="A40" s="97"/>
      <c r="B40" s="80">
        <v>1</v>
      </c>
      <c r="C40" s="80">
        <v>2</v>
      </c>
      <c r="D40" s="538">
        <v>3</v>
      </c>
      <c r="E40" s="539"/>
      <c r="F40" s="80">
        <v>4</v>
      </c>
      <c r="G40" s="80">
        <v>5</v>
      </c>
      <c r="H40" s="538">
        <v>6</v>
      </c>
      <c r="I40" s="539"/>
      <c r="J40" s="80" t="s">
        <v>342</v>
      </c>
    </row>
    <row r="41" spans="1:10" s="94" customFormat="1" ht="30.75" outlineLevel="2">
      <c r="A41" s="90"/>
      <c r="B41" s="91" t="s">
        <v>387</v>
      </c>
      <c r="C41" s="90" t="s">
        <v>388</v>
      </c>
      <c r="D41" s="598" t="s">
        <v>320</v>
      </c>
      <c r="E41" s="599"/>
      <c r="F41" s="105" t="s">
        <v>320</v>
      </c>
      <c r="G41" s="105" t="s">
        <v>320</v>
      </c>
      <c r="H41" s="600" t="s">
        <v>320</v>
      </c>
      <c r="I41" s="601"/>
      <c r="J41" s="93"/>
    </row>
    <row r="42" spans="1:10" s="61" customFormat="1" ht="15" outlineLevel="2">
      <c r="A42" s="66"/>
      <c r="B42" s="106" t="s">
        <v>321</v>
      </c>
      <c r="C42" s="66" t="s">
        <v>615</v>
      </c>
      <c r="D42" s="574" t="s">
        <v>607</v>
      </c>
      <c r="E42" s="576"/>
      <c r="F42" s="104">
        <v>1</v>
      </c>
      <c r="G42" s="100">
        <v>5000</v>
      </c>
      <c r="H42" s="585">
        <v>1</v>
      </c>
      <c r="I42" s="586"/>
      <c r="J42" s="74">
        <f>F42*G42*H42</f>
        <v>5000</v>
      </c>
    </row>
    <row r="43" spans="1:10" s="61" customFormat="1" ht="15" outlineLevel="2">
      <c r="A43" s="66"/>
      <c r="B43" s="67" t="s">
        <v>323</v>
      </c>
      <c r="C43" s="66"/>
      <c r="D43" s="574"/>
      <c r="E43" s="576"/>
      <c r="F43" s="104"/>
      <c r="G43" s="100"/>
      <c r="H43" s="585"/>
      <c r="I43" s="586"/>
      <c r="J43" s="74">
        <f>F43*G43*H43</f>
        <v>0</v>
      </c>
    </row>
    <row r="44" spans="1:10" s="94" customFormat="1" ht="30.75" outlineLevel="2">
      <c r="A44" s="90"/>
      <c r="B44" s="91" t="s">
        <v>412</v>
      </c>
      <c r="C44" s="90" t="s">
        <v>413</v>
      </c>
      <c r="D44" s="598" t="s">
        <v>320</v>
      </c>
      <c r="E44" s="599"/>
      <c r="F44" s="105" t="s">
        <v>320</v>
      </c>
      <c r="G44" s="105" t="s">
        <v>320</v>
      </c>
      <c r="H44" s="600" t="s">
        <v>320</v>
      </c>
      <c r="I44" s="601"/>
      <c r="J44" s="93"/>
    </row>
    <row r="45" spans="1:10" s="61" customFormat="1" ht="15" outlineLevel="2">
      <c r="A45" s="66"/>
      <c r="B45" s="67" t="s">
        <v>326</v>
      </c>
      <c r="C45" s="66"/>
      <c r="D45" s="574"/>
      <c r="E45" s="576"/>
      <c r="F45" s="104"/>
      <c r="G45" s="100"/>
      <c r="H45" s="585"/>
      <c r="I45" s="586"/>
      <c r="J45" s="74">
        <f>G45*H45*I45</f>
        <v>0</v>
      </c>
    </row>
    <row r="46" spans="1:10" s="61" customFormat="1" ht="15.75" outlineLevel="2">
      <c r="A46" s="565" t="s">
        <v>313</v>
      </c>
      <c r="B46" s="566"/>
      <c r="C46" s="566"/>
      <c r="D46" s="566"/>
      <c r="E46" s="566"/>
      <c r="F46" s="566"/>
      <c r="G46" s="566"/>
      <c r="H46" s="566"/>
      <c r="I46" s="567"/>
      <c r="J46" s="102">
        <f>SUM(J42:J45)</f>
        <v>5000</v>
      </c>
    </row>
    <row r="47" spans="1:10" s="61" customFormat="1" ht="24" customHeight="1">
      <c r="A47" s="568" t="s">
        <v>523</v>
      </c>
      <c r="B47" s="550"/>
      <c r="C47" s="550"/>
      <c r="D47" s="550"/>
      <c r="E47" s="550"/>
      <c r="F47" s="550"/>
      <c r="G47" s="550"/>
      <c r="H47" s="550"/>
      <c r="I47" s="550"/>
      <c r="J47" s="550"/>
    </row>
    <row r="48" spans="1:10" ht="27">
      <c r="A48" s="77"/>
      <c r="B48" s="96" t="s">
        <v>297</v>
      </c>
      <c r="C48" s="63" t="s">
        <v>336</v>
      </c>
      <c r="D48" s="540" t="s">
        <v>337</v>
      </c>
      <c r="E48" s="540"/>
      <c r="F48" s="63" t="s">
        <v>338</v>
      </c>
      <c r="G48" s="63" t="s">
        <v>339</v>
      </c>
      <c r="H48" s="540" t="s">
        <v>340</v>
      </c>
      <c r="I48" s="540"/>
      <c r="J48" s="63" t="s">
        <v>341</v>
      </c>
    </row>
    <row r="49" spans="1:10" s="98" customFormat="1" ht="12.75">
      <c r="A49" s="97"/>
      <c r="B49" s="80">
        <v>1</v>
      </c>
      <c r="C49" s="80">
        <v>2</v>
      </c>
      <c r="D49" s="538">
        <v>3</v>
      </c>
      <c r="E49" s="539"/>
      <c r="F49" s="80">
        <v>4</v>
      </c>
      <c r="G49" s="80">
        <v>5</v>
      </c>
      <c r="H49" s="538">
        <v>6</v>
      </c>
      <c r="I49" s="539"/>
      <c r="J49" s="80" t="s">
        <v>342</v>
      </c>
    </row>
    <row r="50" spans="1:10" s="61" customFormat="1" ht="15" outlineLevel="2">
      <c r="A50" s="66"/>
      <c r="B50" s="67">
        <v>1</v>
      </c>
      <c r="C50" s="66" t="s">
        <v>666</v>
      </c>
      <c r="D50" s="574" t="s">
        <v>607</v>
      </c>
      <c r="E50" s="576"/>
      <c r="F50" s="70">
        <v>1</v>
      </c>
      <c r="G50" s="100">
        <v>5000</v>
      </c>
      <c r="H50" s="585">
        <v>1</v>
      </c>
      <c r="I50" s="586"/>
      <c r="J50" s="74">
        <f>G50*F50</f>
        <v>5000</v>
      </c>
    </row>
    <row r="51" spans="1:10" s="61" customFormat="1" ht="15" outlineLevel="2">
      <c r="A51" s="66"/>
      <c r="B51" s="67">
        <v>2</v>
      </c>
      <c r="C51" s="66"/>
      <c r="D51" s="574"/>
      <c r="E51" s="576"/>
      <c r="F51" s="70"/>
      <c r="G51" s="100"/>
      <c r="H51" s="585"/>
      <c r="I51" s="586"/>
      <c r="J51" s="74">
        <f>F51*G51*H51</f>
        <v>0</v>
      </c>
    </row>
    <row r="52" spans="1:10" s="61" customFormat="1" ht="15" outlineLevel="2">
      <c r="A52" s="66"/>
      <c r="B52" s="67">
        <v>3</v>
      </c>
      <c r="C52" s="66"/>
      <c r="D52" s="574"/>
      <c r="E52" s="576"/>
      <c r="F52" s="70"/>
      <c r="G52" s="100"/>
      <c r="H52" s="585"/>
      <c r="I52" s="586"/>
      <c r="J52" s="74">
        <f>F52*G52*H52</f>
        <v>0</v>
      </c>
    </row>
    <row r="53" spans="1:10" s="61" customFormat="1" ht="15" outlineLevel="2">
      <c r="A53" s="66"/>
      <c r="B53" s="67">
        <v>4</v>
      </c>
      <c r="C53" s="66"/>
      <c r="D53" s="574"/>
      <c r="E53" s="576"/>
      <c r="F53" s="70"/>
      <c r="G53" s="100"/>
      <c r="H53" s="585"/>
      <c r="I53" s="586"/>
      <c r="J53" s="74">
        <f>F53*G53*H53</f>
        <v>0</v>
      </c>
    </row>
    <row r="54" spans="1:10" s="61" customFormat="1" ht="15" outlineLevel="2">
      <c r="A54" s="66"/>
      <c r="B54" s="67">
        <v>5</v>
      </c>
      <c r="C54" s="66"/>
      <c r="D54" s="574"/>
      <c r="E54" s="576"/>
      <c r="F54" s="70"/>
      <c r="G54" s="100"/>
      <c r="H54" s="585"/>
      <c r="I54" s="586"/>
      <c r="J54" s="74">
        <f>F54*G54*H54</f>
        <v>0</v>
      </c>
    </row>
    <row r="55" spans="1:10" s="61" customFormat="1" ht="16.5" customHeight="1" outlineLevel="2">
      <c r="A55" s="66"/>
      <c r="B55" s="67">
        <v>6</v>
      </c>
      <c r="C55" s="66"/>
      <c r="D55" s="574"/>
      <c r="E55" s="576"/>
      <c r="F55" s="70"/>
      <c r="G55" s="100"/>
      <c r="H55" s="585"/>
      <c r="I55" s="586"/>
      <c r="J55" s="74">
        <f>F55*G55*H55</f>
        <v>0</v>
      </c>
    </row>
    <row r="56" spans="1:10" s="61" customFormat="1" ht="15.75" outlineLevel="1">
      <c r="A56" s="565" t="s">
        <v>313</v>
      </c>
      <c r="B56" s="566"/>
      <c r="C56" s="566"/>
      <c r="D56" s="566"/>
      <c r="E56" s="566"/>
      <c r="F56" s="566"/>
      <c r="G56" s="566"/>
      <c r="H56" s="566"/>
      <c r="I56" s="567"/>
      <c r="J56" s="102">
        <f>SUM(J50:J55)</f>
        <v>5000</v>
      </c>
    </row>
    <row r="57" spans="1:10" s="61" customFormat="1" ht="15.75">
      <c r="A57" s="568" t="s">
        <v>698</v>
      </c>
      <c r="B57" s="550"/>
      <c r="C57" s="550"/>
      <c r="D57" s="550"/>
      <c r="E57" s="550"/>
      <c r="F57" s="550"/>
      <c r="G57" s="550"/>
      <c r="H57" s="550"/>
      <c r="I57" s="550"/>
      <c r="J57" s="550"/>
    </row>
    <row r="58" spans="1:10" s="61" customFormat="1" ht="81">
      <c r="A58" s="107"/>
      <c r="B58" s="108" t="s">
        <v>297</v>
      </c>
      <c r="C58" s="603" t="s">
        <v>336</v>
      </c>
      <c r="D58" s="604"/>
      <c r="E58" s="604"/>
      <c r="F58" s="605"/>
      <c r="G58" s="109" t="s">
        <v>432</v>
      </c>
      <c r="H58" s="603" t="s">
        <v>316</v>
      </c>
      <c r="I58" s="605"/>
      <c r="J58" s="109" t="s">
        <v>433</v>
      </c>
    </row>
    <row r="59" spans="1:10" s="61" customFormat="1" ht="15">
      <c r="A59" s="110"/>
      <c r="B59" s="111">
        <v>1</v>
      </c>
      <c r="C59" s="607">
        <v>2</v>
      </c>
      <c r="D59" s="608"/>
      <c r="E59" s="608"/>
      <c r="F59" s="609"/>
      <c r="G59" s="65">
        <v>3</v>
      </c>
      <c r="H59" s="607">
        <v>4</v>
      </c>
      <c r="I59" s="609"/>
      <c r="J59" s="65" t="s">
        <v>318</v>
      </c>
    </row>
    <row r="60" spans="1:10" s="61" customFormat="1" ht="27.75" customHeight="1" outlineLevel="1">
      <c r="A60" s="66"/>
      <c r="B60" s="67" t="s">
        <v>321</v>
      </c>
      <c r="C60" s="614" t="s">
        <v>699</v>
      </c>
      <c r="D60" s="615"/>
      <c r="E60" s="615"/>
      <c r="F60" s="616"/>
      <c r="G60" s="114"/>
      <c r="H60" s="577"/>
      <c r="I60" s="578"/>
      <c r="J60" s="74">
        <v>1000</v>
      </c>
    </row>
    <row r="61" spans="1:10" s="61" customFormat="1" ht="15" outlineLevel="1">
      <c r="A61" s="66"/>
      <c r="B61" s="67" t="s">
        <v>323</v>
      </c>
      <c r="C61" s="614"/>
      <c r="D61" s="615"/>
      <c r="E61" s="615"/>
      <c r="F61" s="616"/>
      <c r="G61" s="114"/>
      <c r="H61" s="577"/>
      <c r="I61" s="578"/>
      <c r="J61" s="74">
        <f>D61*H61/100</f>
        <v>0</v>
      </c>
    </row>
    <row r="62" spans="1:10" s="61" customFormat="1" ht="15.75" outlineLevel="1">
      <c r="A62" s="565" t="s">
        <v>313</v>
      </c>
      <c r="B62" s="566"/>
      <c r="C62" s="566"/>
      <c r="D62" s="566"/>
      <c r="E62" s="566"/>
      <c r="F62" s="566"/>
      <c r="G62" s="566"/>
      <c r="H62" s="566"/>
      <c r="I62" s="567"/>
      <c r="J62" s="76">
        <f>J60+J61</f>
        <v>1000</v>
      </c>
    </row>
    <row r="63" spans="1:10" s="61" customFormat="1" ht="22.5" customHeight="1">
      <c r="A63" s="568" t="s">
        <v>524</v>
      </c>
      <c r="B63" s="550"/>
      <c r="C63" s="550"/>
      <c r="D63" s="550"/>
      <c r="E63" s="550"/>
      <c r="F63" s="550"/>
      <c r="G63" s="550"/>
      <c r="H63" s="550"/>
      <c r="I63" s="550"/>
      <c r="J63" s="587"/>
    </row>
    <row r="64" spans="1:10" ht="26.25">
      <c r="A64" s="77"/>
      <c r="B64" s="78" t="s">
        <v>297</v>
      </c>
      <c r="C64" s="63" t="s">
        <v>336</v>
      </c>
      <c r="D64" s="551" t="s">
        <v>337</v>
      </c>
      <c r="E64" s="553"/>
      <c r="F64" s="551" t="s">
        <v>338</v>
      </c>
      <c r="G64" s="553"/>
      <c r="H64" s="551" t="s">
        <v>347</v>
      </c>
      <c r="I64" s="553"/>
      <c r="J64" s="63" t="s">
        <v>341</v>
      </c>
    </row>
    <row r="65" spans="1:10" ht="13.5">
      <c r="A65" s="77"/>
      <c r="B65" s="80">
        <v>1</v>
      </c>
      <c r="C65" s="80">
        <v>2</v>
      </c>
      <c r="D65" s="538">
        <v>3</v>
      </c>
      <c r="E65" s="539"/>
      <c r="F65" s="538">
        <v>4</v>
      </c>
      <c r="G65" s="539"/>
      <c r="H65" s="538">
        <v>5</v>
      </c>
      <c r="I65" s="539"/>
      <c r="J65" s="80" t="s">
        <v>346</v>
      </c>
    </row>
    <row r="66" spans="1:10" s="61" customFormat="1" ht="15" outlineLevel="1">
      <c r="A66" s="66"/>
      <c r="B66" s="67">
        <v>1</v>
      </c>
      <c r="C66" s="75" t="s">
        <v>616</v>
      </c>
      <c r="D66" s="581" t="s">
        <v>607</v>
      </c>
      <c r="E66" s="582"/>
      <c r="F66" s="588">
        <v>2</v>
      </c>
      <c r="G66" s="589"/>
      <c r="H66" s="590">
        <v>15000</v>
      </c>
      <c r="I66" s="591"/>
      <c r="J66" s="82">
        <f>F66*H66</f>
        <v>30000</v>
      </c>
    </row>
    <row r="67" spans="1:10" s="61" customFormat="1" ht="15" outlineLevel="1">
      <c r="A67" s="66"/>
      <c r="B67" s="67">
        <v>2</v>
      </c>
      <c r="C67" s="75"/>
      <c r="D67" s="581"/>
      <c r="E67" s="582"/>
      <c r="F67" s="588"/>
      <c r="G67" s="589"/>
      <c r="H67" s="590"/>
      <c r="I67" s="591"/>
      <c r="J67" s="82"/>
    </row>
    <row r="68" spans="1:10" s="61" customFormat="1" ht="15" outlineLevel="1">
      <c r="A68" s="66"/>
      <c r="B68" s="67"/>
      <c r="C68" s="75"/>
      <c r="D68" s="581"/>
      <c r="E68" s="582"/>
      <c r="F68" s="588"/>
      <c r="G68" s="589"/>
      <c r="H68" s="590"/>
      <c r="I68" s="591"/>
      <c r="J68" s="82">
        <f>F68*H68</f>
        <v>0</v>
      </c>
    </row>
    <row r="69" spans="1:10" s="61" customFormat="1" ht="15.75" outlineLevel="1">
      <c r="A69" s="83" t="s">
        <v>313</v>
      </c>
      <c r="B69" s="84"/>
      <c r="C69" s="566" t="s">
        <v>313</v>
      </c>
      <c r="D69" s="566"/>
      <c r="E69" s="566"/>
      <c r="F69" s="566"/>
      <c r="G69" s="566"/>
      <c r="H69" s="566"/>
      <c r="I69" s="567"/>
      <c r="J69" s="76">
        <f>J66+J67</f>
        <v>30000</v>
      </c>
    </row>
    <row r="70" spans="1:10" s="61" customFormat="1" ht="27" customHeight="1">
      <c r="A70" s="568" t="s">
        <v>525</v>
      </c>
      <c r="B70" s="550"/>
      <c r="C70" s="550"/>
      <c r="D70" s="550"/>
      <c r="E70" s="550"/>
      <c r="F70" s="550"/>
      <c r="G70" s="550"/>
      <c r="H70" s="550"/>
      <c r="I70" s="550"/>
      <c r="J70" s="587"/>
    </row>
    <row r="71" spans="1:10" s="120" customFormat="1" ht="30" customHeight="1">
      <c r="A71" s="117"/>
      <c r="B71" s="118" t="s">
        <v>297</v>
      </c>
      <c r="C71" s="119" t="s">
        <v>336</v>
      </c>
      <c r="D71" s="625" t="s">
        <v>451</v>
      </c>
      <c r="E71" s="626"/>
      <c r="F71" s="625" t="s">
        <v>452</v>
      </c>
      <c r="G71" s="626"/>
      <c r="H71" s="625" t="s">
        <v>347</v>
      </c>
      <c r="I71" s="626"/>
      <c r="J71" s="119" t="s">
        <v>341</v>
      </c>
    </row>
    <row r="72" spans="1:10" s="120" customFormat="1" ht="27">
      <c r="A72" s="117"/>
      <c r="B72" s="121">
        <v>1</v>
      </c>
      <c r="C72" s="121">
        <v>2</v>
      </c>
      <c r="D72" s="627">
        <v>3</v>
      </c>
      <c r="E72" s="628"/>
      <c r="F72" s="627">
        <v>4</v>
      </c>
      <c r="G72" s="628"/>
      <c r="H72" s="627">
        <v>5</v>
      </c>
      <c r="I72" s="628"/>
      <c r="J72" s="121" t="s">
        <v>453</v>
      </c>
    </row>
    <row r="73" spans="1:10" s="61" customFormat="1" ht="15" outlineLevel="1">
      <c r="A73" s="66"/>
      <c r="B73" s="67">
        <v>1</v>
      </c>
      <c r="C73" s="75" t="s">
        <v>454</v>
      </c>
      <c r="D73" s="585"/>
      <c r="E73" s="586"/>
      <c r="F73" s="588"/>
      <c r="G73" s="589"/>
      <c r="H73" s="590"/>
      <c r="I73" s="591"/>
      <c r="J73" s="82">
        <f>J75+J78</f>
        <v>0</v>
      </c>
    </row>
    <row r="74" spans="1:10" s="61" customFormat="1" ht="30.75" outlineLevel="1">
      <c r="A74" s="66"/>
      <c r="B74" s="67"/>
      <c r="C74" s="66" t="s">
        <v>455</v>
      </c>
      <c r="D74" s="585"/>
      <c r="E74" s="586"/>
      <c r="F74" s="588"/>
      <c r="G74" s="589"/>
      <c r="H74" s="590"/>
      <c r="I74" s="591"/>
      <c r="J74" s="82"/>
    </row>
    <row r="75" spans="1:10" s="61" customFormat="1" ht="15" outlineLevel="1">
      <c r="A75" s="66"/>
      <c r="B75" s="67"/>
      <c r="C75" s="75"/>
      <c r="D75" s="585"/>
      <c r="E75" s="586"/>
      <c r="F75" s="588"/>
      <c r="G75" s="589"/>
      <c r="H75" s="590"/>
      <c r="I75" s="591"/>
      <c r="J75" s="82">
        <f>F75*D75/100*H75*9/1000</f>
        <v>0</v>
      </c>
    </row>
    <row r="76" spans="1:10" s="61" customFormat="1" ht="15" outlineLevel="1">
      <c r="A76" s="66"/>
      <c r="B76" s="67"/>
      <c r="C76" s="75"/>
      <c r="D76" s="585"/>
      <c r="E76" s="586"/>
      <c r="F76" s="588"/>
      <c r="G76" s="589"/>
      <c r="H76" s="590"/>
      <c r="I76" s="591"/>
      <c r="J76" s="82">
        <f>F76*D76/100*H76*9/1000</f>
        <v>0</v>
      </c>
    </row>
    <row r="77" spans="1:10" s="61" customFormat="1" ht="30.75" outlineLevel="1">
      <c r="A77" s="66"/>
      <c r="B77" s="67">
        <v>2</v>
      </c>
      <c r="C77" s="66" t="s">
        <v>456</v>
      </c>
      <c r="D77" s="585"/>
      <c r="E77" s="586"/>
      <c r="F77" s="588"/>
      <c r="G77" s="589"/>
      <c r="H77" s="590"/>
      <c r="I77" s="591"/>
      <c r="J77" s="82">
        <f>SUM(J79:J80)</f>
        <v>0</v>
      </c>
    </row>
    <row r="78" spans="1:10" s="61" customFormat="1" ht="30.75" outlineLevel="1">
      <c r="A78" s="66"/>
      <c r="B78" s="67"/>
      <c r="C78" s="66" t="s">
        <v>455</v>
      </c>
      <c r="D78" s="585"/>
      <c r="E78" s="586"/>
      <c r="F78" s="588"/>
      <c r="G78" s="589"/>
      <c r="H78" s="590"/>
      <c r="I78" s="591"/>
      <c r="J78" s="82"/>
    </row>
    <row r="79" spans="1:10" s="61" customFormat="1" ht="15" outlineLevel="1">
      <c r="A79" s="66"/>
      <c r="B79" s="67"/>
      <c r="C79" s="75"/>
      <c r="D79" s="585"/>
      <c r="E79" s="586"/>
      <c r="F79" s="588"/>
      <c r="G79" s="589"/>
      <c r="H79" s="590"/>
      <c r="I79" s="591"/>
      <c r="J79" s="82"/>
    </row>
    <row r="80" spans="1:10" s="61" customFormat="1" ht="15" outlineLevel="1">
      <c r="A80" s="66"/>
      <c r="B80" s="67"/>
      <c r="C80" s="75"/>
      <c r="D80" s="585"/>
      <c r="E80" s="586"/>
      <c r="F80" s="588"/>
      <c r="G80" s="589"/>
      <c r="H80" s="590"/>
      <c r="I80" s="591"/>
      <c r="J80" s="82"/>
    </row>
    <row r="81" spans="1:10" s="61" customFormat="1" ht="15.75" outlineLevel="1">
      <c r="A81" s="83" t="s">
        <v>313</v>
      </c>
      <c r="B81" s="84"/>
      <c r="C81" s="566" t="s">
        <v>313</v>
      </c>
      <c r="D81" s="566"/>
      <c r="E81" s="566"/>
      <c r="F81" s="566"/>
      <c r="G81" s="566"/>
      <c r="H81" s="566"/>
      <c r="I81" s="567"/>
      <c r="J81" s="76">
        <f>J73+J77</f>
        <v>0</v>
      </c>
    </row>
    <row r="82" spans="1:10" s="61" customFormat="1" ht="28.5" customHeight="1">
      <c r="A82" s="568" t="s">
        <v>526</v>
      </c>
      <c r="B82" s="550"/>
      <c r="C82" s="550"/>
      <c r="D82" s="550"/>
      <c r="E82" s="550"/>
      <c r="F82" s="550"/>
      <c r="G82" s="550"/>
      <c r="H82" s="550"/>
      <c r="I82" s="550"/>
      <c r="J82" s="587"/>
    </row>
    <row r="83" spans="1:10" ht="26.25">
      <c r="A83" s="77"/>
      <c r="B83" s="78" t="s">
        <v>297</v>
      </c>
      <c r="C83" s="63" t="s">
        <v>336</v>
      </c>
      <c r="D83" s="551" t="s">
        <v>337</v>
      </c>
      <c r="E83" s="553"/>
      <c r="F83" s="551" t="s">
        <v>338</v>
      </c>
      <c r="G83" s="553"/>
      <c r="H83" s="551" t="s">
        <v>347</v>
      </c>
      <c r="I83" s="553"/>
      <c r="J83" s="63" t="s">
        <v>341</v>
      </c>
    </row>
    <row r="84" spans="1:10" ht="13.5">
      <c r="A84" s="77"/>
      <c r="B84" s="80">
        <v>1</v>
      </c>
      <c r="C84" s="80">
        <v>2</v>
      </c>
      <c r="D84" s="538">
        <v>3</v>
      </c>
      <c r="E84" s="539"/>
      <c r="F84" s="538">
        <v>4</v>
      </c>
      <c r="G84" s="539"/>
      <c r="H84" s="538">
        <v>5</v>
      </c>
      <c r="I84" s="539"/>
      <c r="J84" s="80" t="s">
        <v>346</v>
      </c>
    </row>
    <row r="85" spans="1:10" s="61" customFormat="1" ht="15" outlineLevel="1">
      <c r="A85" s="66"/>
      <c r="B85" s="67">
        <v>1</v>
      </c>
      <c r="C85" s="75" t="s">
        <v>603</v>
      </c>
      <c r="D85" s="581" t="s">
        <v>604</v>
      </c>
      <c r="E85" s="582"/>
      <c r="F85" s="588">
        <v>50</v>
      </c>
      <c r="G85" s="589"/>
      <c r="H85" s="590">
        <v>400</v>
      </c>
      <c r="I85" s="591"/>
      <c r="J85" s="82">
        <f>F85*H85</f>
        <v>20000</v>
      </c>
    </row>
    <row r="86" spans="1:10" s="61" customFormat="1" ht="15" outlineLevel="1">
      <c r="A86" s="66"/>
      <c r="B86" s="67">
        <v>2</v>
      </c>
      <c r="C86" s="66"/>
      <c r="D86" s="581"/>
      <c r="E86" s="582"/>
      <c r="F86" s="588"/>
      <c r="G86" s="589"/>
      <c r="H86" s="590"/>
      <c r="I86" s="591"/>
      <c r="J86" s="82">
        <f>F86*H86</f>
        <v>0</v>
      </c>
    </row>
    <row r="87" spans="1:10" s="61" customFormat="1" ht="15.75" outlineLevel="1">
      <c r="A87" s="83" t="s">
        <v>313</v>
      </c>
      <c r="B87" s="84"/>
      <c r="C87" s="566" t="s">
        <v>313</v>
      </c>
      <c r="D87" s="566"/>
      <c r="E87" s="566"/>
      <c r="F87" s="566"/>
      <c r="G87" s="566"/>
      <c r="H87" s="566"/>
      <c r="I87" s="567"/>
      <c r="J87" s="76">
        <f>SUM(J85:J86)</f>
        <v>20000</v>
      </c>
    </row>
    <row r="88" spans="1:10" s="61" customFormat="1" ht="28.5" customHeight="1">
      <c r="A88" s="568" t="s">
        <v>527</v>
      </c>
      <c r="B88" s="550"/>
      <c r="C88" s="550"/>
      <c r="D88" s="550"/>
      <c r="E88" s="550"/>
      <c r="F88" s="550"/>
      <c r="G88" s="550"/>
      <c r="H88" s="550"/>
      <c r="I88" s="550"/>
      <c r="J88" s="587"/>
    </row>
    <row r="89" spans="1:10" ht="26.25">
      <c r="A89" s="77"/>
      <c r="B89" s="78" t="s">
        <v>297</v>
      </c>
      <c r="C89" s="63" t="s">
        <v>336</v>
      </c>
      <c r="D89" s="551" t="s">
        <v>337</v>
      </c>
      <c r="E89" s="553"/>
      <c r="F89" s="551" t="s">
        <v>338</v>
      </c>
      <c r="G89" s="553"/>
      <c r="H89" s="551" t="s">
        <v>347</v>
      </c>
      <c r="I89" s="553"/>
      <c r="J89" s="63" t="s">
        <v>341</v>
      </c>
    </row>
    <row r="90" spans="1:10" ht="13.5">
      <c r="A90" s="77"/>
      <c r="B90" s="80">
        <v>1</v>
      </c>
      <c r="C90" s="80">
        <v>2</v>
      </c>
      <c r="D90" s="538">
        <v>3</v>
      </c>
      <c r="E90" s="539"/>
      <c r="F90" s="538">
        <v>4</v>
      </c>
      <c r="G90" s="539"/>
      <c r="H90" s="538">
        <v>5</v>
      </c>
      <c r="I90" s="539"/>
      <c r="J90" s="80" t="s">
        <v>346</v>
      </c>
    </row>
    <row r="91" spans="1:10" s="61" customFormat="1" ht="15" outlineLevel="1">
      <c r="A91" s="66"/>
      <c r="B91" s="67">
        <v>1</v>
      </c>
      <c r="C91" s="75" t="s">
        <v>606</v>
      </c>
      <c r="D91" s="581" t="s">
        <v>607</v>
      </c>
      <c r="E91" s="582"/>
      <c r="F91" s="588">
        <v>20</v>
      </c>
      <c r="G91" s="589"/>
      <c r="H91" s="590">
        <v>500</v>
      </c>
      <c r="I91" s="591"/>
      <c r="J91" s="82">
        <f>F91*H91</f>
        <v>10000</v>
      </c>
    </row>
    <row r="92" spans="1:10" s="61" customFormat="1" ht="15" outlineLevel="1">
      <c r="A92" s="66"/>
      <c r="B92" s="67">
        <v>2</v>
      </c>
      <c r="C92" s="66"/>
      <c r="D92" s="581"/>
      <c r="E92" s="582"/>
      <c r="F92" s="588"/>
      <c r="G92" s="589"/>
      <c r="H92" s="590"/>
      <c r="I92" s="591"/>
      <c r="J92" s="82">
        <f>F92*H92</f>
        <v>0</v>
      </c>
    </row>
    <row r="93" spans="1:10" s="61" customFormat="1" ht="15" outlineLevel="1">
      <c r="A93" s="66"/>
      <c r="B93" s="67"/>
      <c r="C93" s="66"/>
      <c r="D93" s="581"/>
      <c r="E93" s="582"/>
      <c r="F93" s="588"/>
      <c r="G93" s="589"/>
      <c r="H93" s="590"/>
      <c r="I93" s="591"/>
      <c r="J93" s="82">
        <f>F93*H93</f>
        <v>0</v>
      </c>
    </row>
    <row r="94" spans="1:10" s="61" customFormat="1" ht="15" outlineLevel="1">
      <c r="A94" s="66"/>
      <c r="B94" s="67"/>
      <c r="C94" s="66"/>
      <c r="D94" s="581"/>
      <c r="E94" s="582"/>
      <c r="F94" s="588"/>
      <c r="G94" s="589"/>
      <c r="H94" s="590"/>
      <c r="I94" s="591"/>
      <c r="J94" s="82">
        <f>F94*H94</f>
        <v>0</v>
      </c>
    </row>
    <row r="95" spans="1:10" s="61" customFormat="1" ht="15.75" outlineLevel="1">
      <c r="A95" s="83" t="s">
        <v>313</v>
      </c>
      <c r="B95" s="84"/>
      <c r="C95" s="566" t="s">
        <v>313</v>
      </c>
      <c r="D95" s="566"/>
      <c r="E95" s="566"/>
      <c r="F95" s="566"/>
      <c r="G95" s="566"/>
      <c r="H95" s="566"/>
      <c r="I95" s="567"/>
      <c r="J95" s="76">
        <f>SUM(J91:J94)</f>
        <v>10000</v>
      </c>
    </row>
    <row r="96" spans="1:10" s="61" customFormat="1" ht="28.5" customHeight="1">
      <c r="A96" s="568" t="s">
        <v>528</v>
      </c>
      <c r="B96" s="550"/>
      <c r="C96" s="550"/>
      <c r="D96" s="550"/>
      <c r="E96" s="550"/>
      <c r="F96" s="550"/>
      <c r="G96" s="550"/>
      <c r="H96" s="550"/>
      <c r="I96" s="550"/>
      <c r="J96" s="587"/>
    </row>
    <row r="97" spans="1:10" ht="26.25">
      <c r="A97" s="77"/>
      <c r="B97" s="78" t="s">
        <v>297</v>
      </c>
      <c r="C97" s="63" t="s">
        <v>336</v>
      </c>
      <c r="D97" s="551" t="s">
        <v>337</v>
      </c>
      <c r="E97" s="553"/>
      <c r="F97" s="551" t="s">
        <v>338</v>
      </c>
      <c r="G97" s="553"/>
      <c r="H97" s="551" t="s">
        <v>347</v>
      </c>
      <c r="I97" s="553"/>
      <c r="J97" s="63" t="s">
        <v>341</v>
      </c>
    </row>
    <row r="98" spans="1:10" ht="13.5">
      <c r="A98" s="77"/>
      <c r="B98" s="80">
        <v>1</v>
      </c>
      <c r="C98" s="80">
        <v>2</v>
      </c>
      <c r="D98" s="538">
        <v>3</v>
      </c>
      <c r="E98" s="539"/>
      <c r="F98" s="538">
        <v>4</v>
      </c>
      <c r="G98" s="539"/>
      <c r="H98" s="538">
        <v>5</v>
      </c>
      <c r="I98" s="539"/>
      <c r="J98" s="80" t="s">
        <v>346</v>
      </c>
    </row>
    <row r="99" spans="1:10" s="61" customFormat="1" ht="15" outlineLevel="1">
      <c r="A99" s="66"/>
      <c r="B99" s="67">
        <v>1</v>
      </c>
      <c r="C99" s="75" t="s">
        <v>609</v>
      </c>
      <c r="D99" s="581" t="s">
        <v>607</v>
      </c>
      <c r="E99" s="582"/>
      <c r="F99" s="588">
        <v>100</v>
      </c>
      <c r="G99" s="589"/>
      <c r="H99" s="590">
        <v>100</v>
      </c>
      <c r="I99" s="591"/>
      <c r="J99" s="82">
        <f>F99*H99</f>
        <v>10000</v>
      </c>
    </row>
    <row r="100" spans="1:10" s="61" customFormat="1" ht="15" outlineLevel="1">
      <c r="A100" s="66"/>
      <c r="B100" s="67">
        <v>2</v>
      </c>
      <c r="C100" s="66" t="s">
        <v>610</v>
      </c>
      <c r="D100" s="581" t="s">
        <v>607</v>
      </c>
      <c r="E100" s="582"/>
      <c r="F100" s="588">
        <v>100</v>
      </c>
      <c r="G100" s="589"/>
      <c r="H100" s="590">
        <v>50</v>
      </c>
      <c r="I100" s="591"/>
      <c r="J100" s="82">
        <f aca="true" t="shared" si="1" ref="J100:J106">F100*H100</f>
        <v>5000</v>
      </c>
    </row>
    <row r="101" spans="1:10" s="61" customFormat="1" ht="15" outlineLevel="1">
      <c r="A101" s="66"/>
      <c r="B101" s="67">
        <v>3</v>
      </c>
      <c r="C101" s="66" t="s">
        <v>611</v>
      </c>
      <c r="D101" s="581" t="s">
        <v>607</v>
      </c>
      <c r="E101" s="582"/>
      <c r="F101" s="588">
        <v>100</v>
      </c>
      <c r="G101" s="589"/>
      <c r="H101" s="590">
        <v>120</v>
      </c>
      <c r="I101" s="591"/>
      <c r="J101" s="82">
        <f t="shared" si="1"/>
        <v>12000</v>
      </c>
    </row>
    <row r="102" spans="1:10" s="61" customFormat="1" ht="15" outlineLevel="1">
      <c r="A102" s="66"/>
      <c r="B102" s="67">
        <v>4</v>
      </c>
      <c r="C102" s="66" t="s">
        <v>612</v>
      </c>
      <c r="D102" s="581" t="s">
        <v>607</v>
      </c>
      <c r="E102" s="582"/>
      <c r="F102" s="588">
        <v>100</v>
      </c>
      <c r="G102" s="589"/>
      <c r="H102" s="590">
        <v>100</v>
      </c>
      <c r="I102" s="591"/>
      <c r="J102" s="82">
        <f t="shared" si="1"/>
        <v>10000</v>
      </c>
    </row>
    <row r="103" spans="1:10" s="61" customFormat="1" ht="15" outlineLevel="1">
      <c r="A103" s="66"/>
      <c r="B103" s="67">
        <v>5</v>
      </c>
      <c r="C103" s="66" t="s">
        <v>613</v>
      </c>
      <c r="D103" s="581" t="s">
        <v>607</v>
      </c>
      <c r="E103" s="582"/>
      <c r="F103" s="588">
        <v>30</v>
      </c>
      <c r="G103" s="589"/>
      <c r="H103" s="588">
        <v>748.765</v>
      </c>
      <c r="I103" s="589"/>
      <c r="J103" s="82">
        <v>25212.81</v>
      </c>
    </row>
    <row r="104" spans="1:10" s="61" customFormat="1" ht="15" outlineLevel="1">
      <c r="A104" s="66"/>
      <c r="B104" s="67"/>
      <c r="C104" s="66"/>
      <c r="D104" s="581"/>
      <c r="E104" s="582"/>
      <c r="F104" s="588"/>
      <c r="G104" s="589"/>
      <c r="H104" s="590"/>
      <c r="I104" s="591"/>
      <c r="J104" s="82">
        <f t="shared" si="1"/>
        <v>0</v>
      </c>
    </row>
    <row r="105" spans="1:10" s="61" customFormat="1" ht="15" outlineLevel="1">
      <c r="A105" s="66"/>
      <c r="B105" s="67"/>
      <c r="C105" s="66"/>
      <c r="D105" s="581"/>
      <c r="E105" s="582"/>
      <c r="F105" s="588"/>
      <c r="G105" s="589"/>
      <c r="H105" s="590"/>
      <c r="I105" s="591"/>
      <c r="J105" s="82">
        <f t="shared" si="1"/>
        <v>0</v>
      </c>
    </row>
    <row r="106" spans="1:10" s="61" customFormat="1" ht="15" outlineLevel="1">
      <c r="A106" s="66"/>
      <c r="B106" s="67"/>
      <c r="C106" s="66"/>
      <c r="D106" s="581"/>
      <c r="E106" s="582"/>
      <c r="F106" s="588"/>
      <c r="G106" s="589"/>
      <c r="H106" s="590"/>
      <c r="I106" s="591"/>
      <c r="J106" s="82">
        <f t="shared" si="1"/>
        <v>0</v>
      </c>
    </row>
    <row r="107" spans="1:10" s="61" customFormat="1" ht="15" outlineLevel="1">
      <c r="A107" s="66"/>
      <c r="B107" s="67"/>
      <c r="C107" s="66"/>
      <c r="D107" s="581"/>
      <c r="E107" s="582"/>
      <c r="F107" s="588"/>
      <c r="G107" s="589"/>
      <c r="H107" s="590"/>
      <c r="I107" s="591"/>
      <c r="J107" s="82"/>
    </row>
    <row r="108" spans="1:10" s="61" customFormat="1" ht="15.75" outlineLevel="1">
      <c r="A108" s="83" t="s">
        <v>313</v>
      </c>
      <c r="B108" s="84"/>
      <c r="C108" s="566" t="s">
        <v>313</v>
      </c>
      <c r="D108" s="566"/>
      <c r="E108" s="566"/>
      <c r="F108" s="566"/>
      <c r="G108" s="566"/>
      <c r="H108" s="566"/>
      <c r="I108" s="567"/>
      <c r="J108" s="76">
        <f>SUM(J99:J107)</f>
        <v>62212.81</v>
      </c>
    </row>
    <row r="109" spans="3:10" s="61" customFormat="1" ht="21" customHeight="1">
      <c r="C109" s="594" t="s">
        <v>354</v>
      </c>
      <c r="D109" s="594"/>
      <c r="E109" s="594"/>
      <c r="F109" s="594"/>
      <c r="G109" s="594"/>
      <c r="H109" s="594"/>
      <c r="I109" s="595"/>
      <c r="J109" s="102">
        <f>J24+J34+J37+J46+J56+J62+J69+J81+J87+J95+J108</f>
        <v>133212.81</v>
      </c>
    </row>
    <row r="112" spans="2:10" ht="12.75">
      <c r="B112" s="79" t="s">
        <v>144</v>
      </c>
      <c r="D112" s="123"/>
      <c r="E112" s="123"/>
      <c r="F112" s="124"/>
      <c r="I112" s="535" t="s">
        <v>592</v>
      </c>
      <c r="J112" s="535"/>
    </row>
    <row r="113" spans="9:10" ht="12.75">
      <c r="I113" s="534" t="s">
        <v>355</v>
      </c>
      <c r="J113" s="534"/>
    </row>
    <row r="115" spans="2:10" ht="12.75">
      <c r="B115" s="79" t="s">
        <v>356</v>
      </c>
      <c r="D115" s="123"/>
      <c r="E115" s="123"/>
      <c r="F115" s="124"/>
      <c r="I115" s="535" t="s">
        <v>593</v>
      </c>
      <c r="J115" s="535"/>
    </row>
    <row r="116" spans="9:10" ht="12.75">
      <c r="I116" s="534" t="s">
        <v>355</v>
      </c>
      <c r="J116" s="534"/>
    </row>
    <row r="118" spans="2:10" ht="12.75">
      <c r="B118" s="79" t="s">
        <v>357</v>
      </c>
      <c r="C118" s="123" t="s">
        <v>594</v>
      </c>
      <c r="D118" s="123"/>
      <c r="F118" s="124"/>
      <c r="G118" s="123"/>
      <c r="I118" s="535" t="s">
        <v>593</v>
      </c>
      <c r="J118" s="535"/>
    </row>
    <row r="119" spans="3:10" ht="12.75">
      <c r="C119" s="536" t="s">
        <v>146</v>
      </c>
      <c r="D119" s="536"/>
      <c r="F119" s="537" t="s">
        <v>149</v>
      </c>
      <c r="G119" s="537"/>
      <c r="I119" s="534" t="s">
        <v>355</v>
      </c>
      <c r="J119" s="534"/>
    </row>
    <row r="121" ht="12.75">
      <c r="B121" s="79" t="s">
        <v>358</v>
      </c>
    </row>
  </sheetData>
  <sheetProtection/>
  <mergeCells count="215">
    <mergeCell ref="I112:J112"/>
    <mergeCell ref="I115:J115"/>
    <mergeCell ref="I118:J118"/>
    <mergeCell ref="D107:E107"/>
    <mergeCell ref="F107:G107"/>
    <mergeCell ref="H107:I107"/>
    <mergeCell ref="C108:I108"/>
    <mergeCell ref="C109:I109"/>
    <mergeCell ref="I113:J113"/>
    <mergeCell ref="I116:J116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C95:I95"/>
    <mergeCell ref="A96:J96"/>
    <mergeCell ref="D97:E97"/>
    <mergeCell ref="F97:G97"/>
    <mergeCell ref="H97:I97"/>
    <mergeCell ref="D98:E98"/>
    <mergeCell ref="F98:G98"/>
    <mergeCell ref="H98:I98"/>
    <mergeCell ref="D94:E94"/>
    <mergeCell ref="F94:G94"/>
    <mergeCell ref="H94:I94"/>
    <mergeCell ref="D92:E92"/>
    <mergeCell ref="F92:G92"/>
    <mergeCell ref="H92:I92"/>
    <mergeCell ref="D93:E93"/>
    <mergeCell ref="F93:G93"/>
    <mergeCell ref="H93:I93"/>
    <mergeCell ref="D90:E90"/>
    <mergeCell ref="F90:G90"/>
    <mergeCell ref="H90:I90"/>
    <mergeCell ref="D91:E91"/>
    <mergeCell ref="F91:G91"/>
    <mergeCell ref="H91:I91"/>
    <mergeCell ref="C87:I87"/>
    <mergeCell ref="A88:J88"/>
    <mergeCell ref="D89:E89"/>
    <mergeCell ref="F89:G89"/>
    <mergeCell ref="H89:I89"/>
    <mergeCell ref="D85:E85"/>
    <mergeCell ref="F85:G85"/>
    <mergeCell ref="H85:I85"/>
    <mergeCell ref="D86:E86"/>
    <mergeCell ref="F86:G86"/>
    <mergeCell ref="H86:I86"/>
    <mergeCell ref="C81:I81"/>
    <mergeCell ref="A82:J82"/>
    <mergeCell ref="D83:E83"/>
    <mergeCell ref="F83:G83"/>
    <mergeCell ref="H83:I83"/>
    <mergeCell ref="D84:E84"/>
    <mergeCell ref="F84:G84"/>
    <mergeCell ref="H84:I84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C69:I69"/>
    <mergeCell ref="A70:J70"/>
    <mergeCell ref="D71:E71"/>
    <mergeCell ref="F71:G71"/>
    <mergeCell ref="H71:I71"/>
    <mergeCell ref="D72:E72"/>
    <mergeCell ref="F72:G72"/>
    <mergeCell ref="H72:I72"/>
    <mergeCell ref="D68:E68"/>
    <mergeCell ref="F68:G68"/>
    <mergeCell ref="H68:I68"/>
    <mergeCell ref="D66:E66"/>
    <mergeCell ref="F66:G66"/>
    <mergeCell ref="H66:I66"/>
    <mergeCell ref="D67:E67"/>
    <mergeCell ref="F67:G67"/>
    <mergeCell ref="H67:I67"/>
    <mergeCell ref="A62:I62"/>
    <mergeCell ref="A63:J63"/>
    <mergeCell ref="D64:E64"/>
    <mergeCell ref="F64:G64"/>
    <mergeCell ref="H64:I64"/>
    <mergeCell ref="D65:E65"/>
    <mergeCell ref="F65:G65"/>
    <mergeCell ref="H65:I65"/>
    <mergeCell ref="A56:I56"/>
    <mergeCell ref="A57:J57"/>
    <mergeCell ref="C60:F60"/>
    <mergeCell ref="H60:I60"/>
    <mergeCell ref="C61:F61"/>
    <mergeCell ref="H61:I61"/>
    <mergeCell ref="D53:E53"/>
    <mergeCell ref="H53:I53"/>
    <mergeCell ref="C58:F58"/>
    <mergeCell ref="H58:I58"/>
    <mergeCell ref="C59:F59"/>
    <mergeCell ref="H59:I59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A46:I46"/>
    <mergeCell ref="A47:J47"/>
    <mergeCell ref="D48:E48"/>
    <mergeCell ref="H48:I48"/>
    <mergeCell ref="D49:E49"/>
    <mergeCell ref="H49:I49"/>
    <mergeCell ref="D45:E45"/>
    <mergeCell ref="H45:I45"/>
    <mergeCell ref="D44:E44"/>
    <mergeCell ref="H44:I44"/>
    <mergeCell ref="D43:E43"/>
    <mergeCell ref="H43:I43"/>
    <mergeCell ref="D40:E40"/>
    <mergeCell ref="H40:I40"/>
    <mergeCell ref="A37:I37"/>
    <mergeCell ref="D41:E41"/>
    <mergeCell ref="H41:I41"/>
    <mergeCell ref="D42:E42"/>
    <mergeCell ref="H42:I42"/>
    <mergeCell ref="A35:J35"/>
    <mergeCell ref="D36:E36"/>
    <mergeCell ref="H36:I36"/>
    <mergeCell ref="A38:J38"/>
    <mergeCell ref="D39:E39"/>
    <mergeCell ref="H39:I39"/>
    <mergeCell ref="H30:I30"/>
    <mergeCell ref="H31:I31"/>
    <mergeCell ref="H32:I32"/>
    <mergeCell ref="D33:E33"/>
    <mergeCell ref="H33:I33"/>
    <mergeCell ref="A34:I34"/>
    <mergeCell ref="D27:E27"/>
    <mergeCell ref="H27:I27"/>
    <mergeCell ref="C24:I24"/>
    <mergeCell ref="H28:I28"/>
    <mergeCell ref="D29:E29"/>
    <mergeCell ref="H29:I29"/>
    <mergeCell ref="D23:E23"/>
    <mergeCell ref="F23:G23"/>
    <mergeCell ref="H23:I23"/>
    <mergeCell ref="A25:J25"/>
    <mergeCell ref="D26:E26"/>
    <mergeCell ref="H26:I26"/>
    <mergeCell ref="H20:I20"/>
    <mergeCell ref="D21:E21"/>
    <mergeCell ref="F21:G21"/>
    <mergeCell ref="H21:I21"/>
    <mergeCell ref="D22:E22"/>
    <mergeCell ref="F22:G22"/>
    <mergeCell ref="H22:I22"/>
    <mergeCell ref="B5:J5"/>
    <mergeCell ref="E7:J7"/>
    <mergeCell ref="D8:J8"/>
    <mergeCell ref="B10:J10"/>
    <mergeCell ref="E12:G12"/>
    <mergeCell ref="E13:G13"/>
    <mergeCell ref="H13:J13"/>
    <mergeCell ref="H12:J12"/>
    <mergeCell ref="C119:D119"/>
    <mergeCell ref="F119:G119"/>
    <mergeCell ref="I119:J119"/>
    <mergeCell ref="E14:G14"/>
    <mergeCell ref="H14:J14"/>
    <mergeCell ref="E15:G15"/>
    <mergeCell ref="H15:J15"/>
    <mergeCell ref="A19:J19"/>
    <mergeCell ref="D20:E20"/>
    <mergeCell ref="F20:G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Аня</cp:lastModifiedBy>
  <cp:lastPrinted>2021-09-07T22:53:53Z</cp:lastPrinted>
  <dcterms:created xsi:type="dcterms:W3CDTF">2011-01-11T10:25:48Z</dcterms:created>
  <dcterms:modified xsi:type="dcterms:W3CDTF">2021-09-07T22:55:11Z</dcterms:modified>
  <cp:category/>
  <cp:version/>
  <cp:contentType/>
  <cp:contentStatus/>
</cp:coreProperties>
</file>